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Recepc_Para_Propost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sz val="9"/>
            <color indexed="8"/>
            <rFont val="Segoe UI"/>
            <family val="2"/>
          </rPr>
          <t xml:space="preserve">
Não pode ser inferior ao salário normativo de recepcionista estabelecido na Convenção Coletiva de 2016 
http://www.seeac-rs.com.br/arquivos/2016.pdf</t>
        </r>
      </text>
    </comment>
    <comment ref="E27" authorId="0">
      <text>
        <r>
          <rPr>
            <sz val="9"/>
            <color indexed="8"/>
            <rFont val="Segoe UI"/>
            <family val="2"/>
          </rPr>
          <t xml:space="preserve">Preencher esta célula com </t>
        </r>
        <r>
          <rPr>
            <b/>
            <sz val="9"/>
            <color indexed="8"/>
            <rFont val="Segoe UI"/>
            <family val="2"/>
          </rPr>
          <t>"0,1111"</t>
        </r>
        <r>
          <rPr>
            <sz val="9"/>
            <color indexed="8"/>
            <rFont val="Segoe UI"/>
            <family val="2"/>
          </rPr>
          <t xml:space="preserve"> </t>
        </r>
        <r>
          <rPr>
            <b/>
            <sz val="9"/>
            <color indexed="8"/>
            <rFont val="Segoe UI"/>
            <family val="2"/>
          </rPr>
          <t>SOMENTE SE</t>
        </r>
        <r>
          <rPr>
            <sz val="9"/>
            <color indexed="8"/>
            <rFont val="Segoe UI"/>
            <family val="2"/>
          </rPr>
          <t xml:space="preserve"> houver funcionário do sexo feminino prestando serviço
</t>
        </r>
      </text>
    </comment>
    <comment ref="E28" authorId="0">
      <text>
        <r>
          <rPr>
            <sz val="9"/>
            <color indexed="8"/>
            <rFont val="Segoe UI"/>
            <family val="2"/>
          </rPr>
          <t xml:space="preserve">Preencher esta célula com </t>
        </r>
        <r>
          <rPr>
            <b/>
            <sz val="9"/>
            <color indexed="8"/>
            <rFont val="Segoe UI"/>
            <family val="2"/>
          </rPr>
          <t>"0,02"</t>
        </r>
        <r>
          <rPr>
            <sz val="9"/>
            <color indexed="8"/>
            <rFont val="Segoe UI"/>
            <family val="2"/>
          </rPr>
          <t xml:space="preserve"> </t>
        </r>
        <r>
          <rPr>
            <b/>
            <sz val="9"/>
            <color indexed="8"/>
            <rFont val="Segoe UI"/>
            <family val="2"/>
          </rPr>
          <t>SOMENTE SE</t>
        </r>
        <r>
          <rPr>
            <sz val="9"/>
            <color indexed="8"/>
            <rFont val="Segoe UI"/>
            <family val="2"/>
          </rPr>
          <t xml:space="preserve"> houver funcionário do sexo masculino prestando serviço
</t>
        </r>
      </text>
    </comment>
    <comment ref="F61" authorId="0">
      <text>
        <r>
          <rPr>
            <sz val="9"/>
            <color indexed="8"/>
            <rFont val="Segoe UI"/>
            <family val="2"/>
          </rPr>
          <t xml:space="preserve">até 6% do salário normativo
</t>
        </r>
      </text>
    </comment>
    <comment ref="F63" authorId="0">
      <text>
        <r>
          <rPr>
            <sz val="9"/>
            <color indexed="8"/>
            <rFont val="Segoe UI"/>
            <family val="2"/>
          </rPr>
          <t xml:space="preserve">Caso a empresa não desconte de VR dos funcionários, este percentual deve ser zerado.
</t>
        </r>
        <r>
          <rPr>
            <sz val="9"/>
            <color indexed="8"/>
            <rFont val="Segoe UI"/>
            <family val="0"/>
          </rPr>
          <t/>
        </r>
      </text>
    </comment>
    <comment ref="G38" authorId="0">
      <text>
        <r>
          <rPr>
            <b/>
            <sz val="9"/>
            <color indexed="8"/>
            <rFont val="Segoe UI"/>
            <family val="2"/>
          </rPr>
          <t xml:space="preserve">NÃO PREENCHER. O salário durante o período de licença maternidade é coberto pela previdência social.
</t>
        </r>
        <r>
          <rPr>
            <sz val="9"/>
            <color indexed="8"/>
            <rFont val="Segoe UI"/>
            <family val="2"/>
          </rPr>
          <t/>
        </r>
      </text>
    </comment>
    <comment ref="H60" authorId="0">
      <text>
        <r>
          <rPr>
            <sz val="9"/>
            <color indexed="8"/>
            <rFont val="Calibri"/>
            <family val="2"/>
          </rPr>
          <t>dias de trabalho X nº de funcionários X nº de passagens por funcionário X valor da passagem 3,75</t>
        </r>
      </text>
    </comment>
    <comment ref="H61" authorId="0">
      <text>
        <r>
          <rPr>
            <sz val="9"/>
            <color indexed="8"/>
            <rFont val="Segoe UI"/>
            <family val="2"/>
          </rPr>
          <t xml:space="preserve">
R$ 1.047,20 é o salário normativo conforme convenção coletiva SEEAC / Sindasseio 2016</t>
        </r>
      </text>
    </comment>
    <comment ref="H62" authorId="0">
      <text>
        <r>
          <rPr>
            <sz val="9"/>
            <color indexed="8"/>
            <rFont val="Calibri"/>
            <family val="2"/>
          </rPr>
          <t>dias de trabalho X nº de funcionários X  valor do vale refeição</t>
        </r>
      </text>
    </comment>
    <comment ref="H63" authorId="0">
      <text>
        <r>
          <rPr>
            <sz val="9"/>
            <color indexed="8"/>
            <rFont val="Segoe UI"/>
            <family val="2"/>
          </rPr>
          <t xml:space="preserve">17,5% dedução máxima permitida pela convenção coletiva SEEAC/Sindasseio
</t>
        </r>
      </text>
    </comment>
  </commentList>
</comments>
</file>

<file path=xl/sharedStrings.xml><?xml version="1.0" encoding="utf-8"?>
<sst xmlns="http://schemas.openxmlformats.org/spreadsheetml/2006/main" count="131" uniqueCount="119">
  <si>
    <t>MONTANTE “A”</t>
  </si>
  <si>
    <t>Remuneração e Encargos Sociais                                 Carga Horária de 30 (trinta) horas semanais por recepcionista</t>
  </si>
  <si>
    <t>PLANILHA ANEXADA AO PE 71/2016 NO SISTEMA BANRISUL DE PREGÃO ELETRÔNICO</t>
  </si>
  <si>
    <t>REMUNERAÇÃO</t>
  </si>
  <si>
    <t>Qtde de Recepcionistas</t>
  </si>
  <si>
    <t>Salário Mensal</t>
  </si>
  <si>
    <t>Valor Total</t>
  </si>
  <si>
    <t>ATENÇÃO:</t>
  </si>
  <si>
    <t>(a)</t>
  </si>
  <si>
    <t>(R$)</t>
  </si>
  <si>
    <t>Atividades de Recepcionistas não estão abrangidas pelo SIMPLES (benefícios)</t>
  </si>
  <si>
    <t>(b)</t>
  </si>
  <si>
    <t>(a x b)</t>
  </si>
  <si>
    <t>(art. 17, XII da LC 123/06 e Acórdão nº 797/2011 do TCU)</t>
  </si>
  <si>
    <t>Recepcionistas - CBO 4221-05</t>
  </si>
  <si>
    <t>VALOR TOTAL DA REMUNERAÇÃO</t>
  </si>
  <si>
    <t>ENCARGOS SOCIAIS – Código FPAS 515</t>
  </si>
  <si>
    <t>%</t>
  </si>
  <si>
    <t>(incidentes sobre o total da remuneração)</t>
  </si>
  <si>
    <t>ATENÇÃO: RECOMENDAMOS O PREENCHIMENTO DA PLANILHA DE CUSTOS ANTES DA FASE DE DISPUTA DA LICITAÇÃO</t>
  </si>
  <si>
    <t>MÓDULO “A”</t>
  </si>
  <si>
    <t>INSS (art. 22, I, Lei n.º 8.212/91)</t>
  </si>
  <si>
    <t>Instruções para preenchimento da PLANILHA DE CUSTOS:</t>
  </si>
  <si>
    <t>FGTS (art. 15, Lei n.º 8.036/90)</t>
  </si>
  <si>
    <t>SESC</t>
  </si>
  <si>
    <t>1) Só as células amarelas devem ser preenchidas. As demais possuem fórmulas.</t>
  </si>
  <si>
    <t>SENAC</t>
  </si>
  <si>
    <t>2) Antes de preencher os valores, coloque o mouse sobre a célula amarela para que apareçam os comentários/orientações.</t>
  </si>
  <si>
    <t>SEBRAE</t>
  </si>
  <si>
    <t>3) Inicie o preenchimento pelas células D6.</t>
  </si>
  <si>
    <t>INCRA</t>
  </si>
  <si>
    <t>4) A seguir, vá até as células E27 e E28 e proceda conforme as orientações da própria célula.</t>
  </si>
  <si>
    <t>Salário-educação (art. 15, Lei n.º 9.424/96)</t>
  </si>
  <si>
    <t>5) Após, vá até a linha 47 e incie o preenchimento 54 e inicie o preenchimento das células H47 a H55 do Montante B.</t>
  </si>
  <si>
    <t>Seguro contra acidentes de trabalho/INSS</t>
  </si>
  <si>
    <t>6) Os valores do Montante B devem ser estimados pela própria  empresa. Valores muito altos podem prejudicar a competitividade da proposta.</t>
  </si>
  <si>
    <t>(Anexo V do RPS – CNAE 2.0): risco grave CNAE 8111-7/00</t>
  </si>
  <si>
    <t xml:space="preserve">7) Não é necessário preencher os Montantes C e D, pois são calculados automaticamente. </t>
  </si>
  <si>
    <t>TOTAL MÓDULO “A”</t>
  </si>
  <si>
    <t>8) O valor que surgir na célula H77 deverá ser o valor a constar na proposta da empresa licitante</t>
  </si>
  <si>
    <t>MÓDULO “B”</t>
  </si>
  <si>
    <t>13.º salário</t>
  </si>
  <si>
    <t>Férias (incluindo 1/3 constitucional)</t>
  </si>
  <si>
    <t>Obs 1: após a fase de disputa da licitação (lances, 6.12 do Edital) será iniciada a fase de negociação dos valores (6.15). Eventuais reduções de valores</t>
  </si>
  <si>
    <t>Aviso prévio trabalhado</t>
  </si>
  <si>
    <t xml:space="preserve">poderão ser lançadas pela licitante em quaisquer itens (células amarelas) dos Montantes B (D47 a D55) adaptando o valor da proposta  </t>
  </si>
  <si>
    <t>Auxílio enfermidade</t>
  </si>
  <si>
    <t>à Planilha de Custos.</t>
  </si>
  <si>
    <t>Acidente de trabalho</t>
  </si>
  <si>
    <t>Faltas legais</t>
  </si>
  <si>
    <t>Obs 2: o Pregoeiro poderá solicitar retificações na planilha de custos, que deverão ser atendidas pela licitante.</t>
  </si>
  <si>
    <t>Férias sobre licença-maternidade do substituto</t>
  </si>
  <si>
    <t>Licença-paternidade</t>
  </si>
  <si>
    <t>TOTAL MÓDULO “B”</t>
  </si>
  <si>
    <t>MÓDULO “C”</t>
  </si>
  <si>
    <t>Aviso prévio indenizado</t>
  </si>
  <si>
    <t>Indenização adicional</t>
  </si>
  <si>
    <t>Multa FGTS nas rescisões sem justa causa</t>
  </si>
  <si>
    <t>TOTAL MÓDULO “C”</t>
  </si>
  <si>
    <t>MÓDULO “D”</t>
  </si>
  <si>
    <t>Incidência dos encargos do Módulo “A” sobre os itens do Módulo “B”</t>
  </si>
  <si>
    <t>TOTAL MÓDULO “D”</t>
  </si>
  <si>
    <t>MÓDULO “E”</t>
  </si>
  <si>
    <t>Incidência de FGTS sobre aviso prévio indenizado (Súmula 305 do TST)</t>
  </si>
  <si>
    <t>TOTAL MÓDULO “E”</t>
  </si>
  <si>
    <t>MÓDULO “F”</t>
  </si>
  <si>
    <r>
      <rPr>
        <sz val="11"/>
        <color indexed="8"/>
        <rFont val="Garamond"/>
        <family val="1"/>
      </rPr>
      <t xml:space="preserve">Incidência do Módulo “A” sobre o salário-maternidade </t>
    </r>
    <r>
      <rPr>
        <i/>
        <sz val="11"/>
        <color indexed="8"/>
        <rFont val="Garamond"/>
        <family val="1"/>
      </rPr>
      <t>(0% para empregado do sexo masculino)</t>
    </r>
  </si>
  <si>
    <t>TOTAL MÓDULO “F”</t>
  </si>
  <si>
    <t>VALOR TOTAL DOS ENCARGOS SOCIAIS</t>
  </si>
  <si>
    <t>VALOR TOTAL DO MONTANTE “A”</t>
  </si>
  <si>
    <t>MONTANTE “B”</t>
  </si>
  <si>
    <t>Insumos, Custos e Lucro</t>
  </si>
  <si>
    <t>INSUMOS</t>
  </si>
  <si>
    <t>Valor Total (R$)</t>
  </si>
  <si>
    <t>PREENCHER</t>
  </si>
  <si>
    <t>Treinamento e/ou reciclagem de pessoal</t>
  </si>
  <si>
    <t>NO MONTANTE B (ITENS DAS CÉLULAS D47 A D55) A EMPRESA PODERÁ ORÇAR VALORES UTILIZANDO</t>
  </si>
  <si>
    <t>Seguro de vida em grupo</t>
  </si>
  <si>
    <t>SEUS PRÓPRIOS CRITÉRIOS. É ONDE A LICITANTE TEM MAIS LIBERDADE PARA VALORAR SUA PROPOSTA. PORÉM,</t>
  </si>
  <si>
    <t>Depreciação de equipamentos</t>
  </si>
  <si>
    <t>A LICITANTE DEVE FICAR ATENTA AO VALOR DE REFERÊNCIA, NOS TERMOS DO QUE CONSTA NO EDITAL Nº 71/2016</t>
  </si>
  <si>
    <t>Uniformes</t>
  </si>
  <si>
    <t xml:space="preserve">ITEM 5.5.1. </t>
  </si>
  <si>
    <t>EPI</t>
  </si>
  <si>
    <t>Outros (especificar, conforme a Convenção Coletiva de Trabalho da categoria)</t>
  </si>
  <si>
    <t>DESPESAS ADMINISTRATIVAS E LUCRO</t>
  </si>
  <si>
    <t>Despesas administrativas e operacionais</t>
  </si>
  <si>
    <t>Lucro</t>
  </si>
  <si>
    <t>VALOR TOTAL DO MONTANTE “B”</t>
  </si>
  <si>
    <t>MONTANTE “C”</t>
  </si>
  <si>
    <t>Benefícios Sociais</t>
  </si>
  <si>
    <t>BENEFÍCIOS</t>
  </si>
  <si>
    <t>Vale-transporte (Lei n.º 7.418/85)</t>
  </si>
  <si>
    <t>ATENÇÃO: NÃO APAGAR NEM ALTERAR OS VALORES/FÓRMULAS DAS CÉLULAS D60 A D63, POIS ESTES</t>
  </si>
  <si>
    <t>Dedução legal do vale-transporte (até 6% do salário mensal)</t>
  </si>
  <si>
    <t>VALORES JÁ CONSIDERAM A TARIFA DE ÔNIBUS VIGENTE EM PORTO ALEGRE (R$ 3,75), 22 DIAS</t>
  </si>
  <si>
    <t>Vale-refeição</t>
  </si>
  <si>
    <t>ÚTEIS POR MÊS, 04 RECEPCIONISTAS E DUAS PASSAGENS POR DIA (IDA E VOLTA)</t>
  </si>
  <si>
    <t>Dedução do vale-refeição</t>
  </si>
  <si>
    <t>VALOR TOTAL DO MONTANTE “C”</t>
  </si>
  <si>
    <t>NÃO APAGAR NEM ALTERAR</t>
  </si>
  <si>
    <t>MONTANTE “D”</t>
  </si>
  <si>
    <t>Tributos</t>
  </si>
  <si>
    <t>TRIBUTAÇÃO SOBRE O FATURAMENTO</t>
  </si>
  <si>
    <t>COFINS</t>
  </si>
  <si>
    <t>ATENÇÃO: NÃO APAGAR NEM ALTERAR AS FÓRMULAS DAS CÉLULAS D70 A D73). NA PROPOSTAS FINAL</t>
  </si>
  <si>
    <t>PIS</t>
  </si>
  <si>
    <t>DA LICITANTE, JÁ ADAPTADA AO  LANCE FINAL, AS FÓRMULAS CALCULARÃO AUTOMATICAMENTE OS IMPOSTOS.</t>
  </si>
  <si>
    <t>ISS do Município de Porto Alegre</t>
  </si>
  <si>
    <t>(art. 21, da LEC Municipal 7/73, redação LEC Municipal 633/09)</t>
  </si>
  <si>
    <t>VALOR TOTAL DO MONTANTE “D”</t>
  </si>
  <si>
    <t>VALOR GLOBAL MENSAL DO CONTRATO</t>
  </si>
  <si>
    <t>NA CÉLULA D77 SERÁ TOTALIZADO O VALOR TOTAL DA PROPOSTA REFERENTE ÀS RECEPCIONISTAS. DEVERÁ COINCIDIR</t>
  </si>
  <si>
    <t>COM O VALOR CONSTANTE NO ANEXO II DO EDITAL Nº 71/2016 (PROPOSTA)</t>
  </si>
  <si>
    <t>Montante A</t>
  </si>
  <si>
    <t>Montante B</t>
  </si>
  <si>
    <t>Montante C</t>
  </si>
  <si>
    <t>Antes dos Impostos</t>
  </si>
  <si>
    <t>Total do Contrato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</si>
</sst>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 [$R$-416]\ #,##0.00\ ;\-[$R$-416]\ #,##0.00\ ;\ [$R$-416]&quot; -&quot;00\ ;\ @\ "/>
    <numFmt numFmtId="166" formatCode="[$R$-416]\ #,##0.00;\-[$R$-416]\ #,##0.00"/>
    <numFmt numFmtId="167" formatCode="0.00"/>
    <numFmt numFmtId="168" formatCode="0%"/>
    <numFmt numFmtId="169" formatCode="0.00%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Garamond"/>
      <family val="1"/>
    </font>
    <font>
      <b/>
      <sz val="10"/>
      <color indexed="57"/>
      <name val="Arial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12"/>
      <name val="Calibri"/>
      <family val="2"/>
    </font>
    <font>
      <b/>
      <sz val="20"/>
      <color indexed="10"/>
      <name val="Calibri"/>
      <family val="2"/>
    </font>
    <font>
      <b/>
      <sz val="11"/>
      <color indexed="12"/>
      <name val="Calibri"/>
      <family val="2"/>
    </font>
    <font>
      <i/>
      <sz val="11"/>
      <color indexed="8"/>
      <name val="Garamond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12"/>
      <name val="Calibr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justify" vertical="center" wrapText="1"/>
    </xf>
    <xf numFmtId="164" fontId="2" fillId="2" borderId="2" xfId="0" applyFont="1" applyFill="1" applyBorder="1" applyAlignment="1">
      <alignment horizontal="justify" vertical="center" wrapText="1"/>
    </xf>
    <xf numFmtId="164" fontId="3" fillId="3" borderId="0" xfId="0" applyFont="1" applyFill="1" applyAlignment="1">
      <alignment/>
    </xf>
    <xf numFmtId="164" fontId="2" fillId="0" borderId="3" xfId="0" applyFont="1" applyFill="1" applyBorder="1" applyAlignment="1">
      <alignment horizontal="justify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2" fillId="0" borderId="7" xfId="0" applyFont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0" fillId="0" borderId="10" xfId="0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2" fillId="2" borderId="12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0" borderId="3" xfId="0" applyFont="1" applyFill="1" applyBorder="1" applyAlignment="1">
      <alignment horizontal="justify" vertical="center" wrapText="1"/>
    </xf>
    <xf numFmtId="164" fontId="8" fillId="0" borderId="13" xfId="0" applyFont="1" applyBorder="1" applyAlignment="1">
      <alignment horizontal="center" vertical="center" wrapText="1"/>
    </xf>
    <xf numFmtId="165" fontId="9" fillId="4" borderId="14" xfId="17" applyFont="1" applyFill="1" applyBorder="1" applyAlignment="1" applyProtection="1">
      <alignment horizontal="center"/>
      <protection/>
    </xf>
    <xf numFmtId="166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Font="1" applyFill="1" applyBorder="1" applyAlignment="1">
      <alignment horizontal="justify" vertical="center" wrapText="1"/>
    </xf>
    <xf numFmtId="166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7" xfId="0" applyFont="1" applyFill="1" applyBorder="1" applyAlignment="1">
      <alignment horizontal="justify" vertical="center" wrapText="1"/>
    </xf>
    <xf numFmtId="164" fontId="2" fillId="0" borderId="14" xfId="0" applyFont="1" applyFill="1" applyBorder="1" applyAlignment="1">
      <alignment horizontal="center" vertical="center" wrapText="1"/>
    </xf>
    <xf numFmtId="164" fontId="8" fillId="0" borderId="18" xfId="0" applyFont="1" applyFill="1" applyBorder="1" applyAlignment="1">
      <alignment horizontal="justify" vertical="center" wrapText="1"/>
    </xf>
    <xf numFmtId="164" fontId="8" fillId="0" borderId="19" xfId="0" applyFont="1" applyFill="1" applyBorder="1" applyAlignment="1">
      <alignment horizontal="justify" vertical="center" wrapText="1"/>
    </xf>
    <xf numFmtId="167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Alignment="1">
      <alignment/>
    </xf>
    <xf numFmtId="164" fontId="8" fillId="0" borderId="21" xfId="0" applyFont="1" applyFill="1" applyBorder="1" applyAlignment="1">
      <alignment horizontal="justify" vertical="center" wrapText="1"/>
    </xf>
    <xf numFmtId="167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/>
    </xf>
    <xf numFmtId="164" fontId="8" fillId="0" borderId="23" xfId="0" applyFont="1" applyFill="1" applyBorder="1" applyAlignment="1">
      <alignment horizontal="justify" vertical="center" wrapText="1"/>
    </xf>
    <xf numFmtId="164" fontId="8" fillId="0" borderId="24" xfId="0" applyFont="1" applyFill="1" applyBorder="1" applyAlignment="1">
      <alignment horizontal="justify" vertical="center" wrapText="1"/>
    </xf>
    <xf numFmtId="164" fontId="2" fillId="0" borderId="25" xfId="0" applyFont="1" applyFill="1" applyBorder="1" applyAlignment="1">
      <alignment horizontal="justify" vertical="center" wrapText="1"/>
    </xf>
    <xf numFmtId="166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9" xfId="0" applyFont="1" applyFill="1" applyBorder="1" applyAlignment="1" applyProtection="1">
      <alignment horizontal="center" vertical="center" wrapText="1"/>
      <protection locked="0"/>
    </xf>
    <xf numFmtId="164" fontId="8" fillId="0" borderId="21" xfId="0" applyFont="1" applyFill="1" applyBorder="1" applyAlignment="1" applyProtection="1">
      <alignment horizontal="center" vertical="center" wrapText="1"/>
      <protection locked="0"/>
    </xf>
    <xf numFmtId="164" fontId="0" fillId="4" borderId="21" xfId="0" applyFill="1" applyBorder="1" applyAlignment="1">
      <alignment/>
    </xf>
    <xf numFmtId="166" fontId="10" fillId="2" borderId="22" xfId="0" applyNumberFormat="1" applyFont="1" applyFill="1" applyBorder="1" applyAlignment="1">
      <alignment horizontal="center" vertical="center" wrapText="1"/>
    </xf>
    <xf numFmtId="164" fontId="2" fillId="0" borderId="27" xfId="0" applyFont="1" applyFill="1" applyBorder="1" applyAlignment="1">
      <alignment horizontal="justify" vertical="center" wrapText="1"/>
    </xf>
    <xf numFmtId="164" fontId="0" fillId="0" borderId="19" xfId="0" applyFill="1" applyBorder="1" applyAlignment="1">
      <alignment/>
    </xf>
    <xf numFmtId="164" fontId="2" fillId="0" borderId="21" xfId="0" applyFont="1" applyFill="1" applyBorder="1" applyAlignment="1">
      <alignment horizontal="justify" vertical="center" wrapText="1"/>
    </xf>
    <xf numFmtId="164" fontId="2" fillId="0" borderId="28" xfId="0" applyFont="1" applyFill="1" applyBorder="1" applyAlignment="1">
      <alignment horizontal="justify" vertical="center" wrapText="1"/>
    </xf>
    <xf numFmtId="164" fontId="0" fillId="0" borderId="21" xfId="0" applyFill="1" applyBorder="1" applyAlignment="1">
      <alignment/>
    </xf>
    <xf numFmtId="164" fontId="2" fillId="2" borderId="15" xfId="0" applyFont="1" applyFill="1" applyBorder="1" applyAlignment="1">
      <alignment horizontal="justify" vertical="center" wrapText="1"/>
    </xf>
    <xf numFmtId="164" fontId="15" fillId="0" borderId="0" xfId="0" applyFont="1" applyAlignment="1">
      <alignment/>
    </xf>
    <xf numFmtId="164" fontId="8" fillId="0" borderId="27" xfId="0" applyFont="1" applyFill="1" applyBorder="1" applyAlignment="1">
      <alignment horizontal="justify" vertical="center" wrapText="1"/>
    </xf>
    <xf numFmtId="164" fontId="0" fillId="4" borderId="20" xfId="0" applyFill="1" applyBorder="1" applyAlignment="1">
      <alignment/>
    </xf>
    <xf numFmtId="164" fontId="8" fillId="0" borderId="29" xfId="0" applyFont="1" applyFill="1" applyBorder="1" applyAlignment="1">
      <alignment horizontal="justify" vertical="center" wrapText="1"/>
    </xf>
    <xf numFmtId="164" fontId="0" fillId="4" borderId="22" xfId="0" applyFill="1" applyBorder="1" applyAlignment="1">
      <alignment/>
    </xf>
    <xf numFmtId="164" fontId="2" fillId="0" borderId="29" xfId="0" applyFont="1" applyFill="1" applyBorder="1" applyAlignment="1">
      <alignment horizontal="justify" vertical="center" wrapText="1"/>
    </xf>
    <xf numFmtId="164" fontId="2" fillId="2" borderId="22" xfId="0" applyFont="1" applyFill="1" applyBorder="1" applyAlignment="1">
      <alignment horizontal="justify" vertical="center" wrapText="1"/>
    </xf>
    <xf numFmtId="164" fontId="8" fillId="0" borderId="28" xfId="0" applyFont="1" applyFill="1" applyBorder="1" applyAlignment="1">
      <alignment horizontal="justify" vertical="center" wrapText="1"/>
    </xf>
    <xf numFmtId="164" fontId="0" fillId="4" borderId="26" xfId="0" applyFill="1" applyBorder="1" applyAlignment="1">
      <alignment/>
    </xf>
    <xf numFmtId="164" fontId="2" fillId="2" borderId="20" xfId="0" applyFont="1" applyFill="1" applyBorder="1" applyAlignment="1">
      <alignment horizontal="center" vertical="center" wrapText="1"/>
    </xf>
    <xf numFmtId="166" fontId="0" fillId="0" borderId="21" xfId="17" applyNumberFormat="1" applyFont="1" applyFill="1" applyBorder="1" applyAlignment="1" applyProtection="1">
      <alignment horizontal="center"/>
      <protection locked="0"/>
    </xf>
    <xf numFmtId="166" fontId="0" fillId="2" borderId="22" xfId="0" applyNumberFormat="1" applyFill="1" applyBorder="1" applyAlignment="1" applyProtection="1">
      <alignment horizontal="center"/>
      <protection locked="0"/>
    </xf>
    <xf numFmtId="168" fontId="0" fillId="0" borderId="21" xfId="0" applyNumberFormat="1" applyFill="1" applyBorder="1" applyAlignment="1" applyProtection="1">
      <alignment horizontal="center"/>
      <protection locked="0"/>
    </xf>
    <xf numFmtId="169" fontId="0" fillId="0" borderId="25" xfId="0" applyNumberFormat="1" applyFill="1" applyBorder="1" applyAlignment="1" applyProtection="1">
      <alignment horizontal="center"/>
      <protection locked="0"/>
    </xf>
    <xf numFmtId="166" fontId="0" fillId="2" borderId="26" xfId="0" applyNumberFormat="1" applyFill="1" applyBorder="1" applyAlignment="1" applyProtection="1">
      <alignment horizontal="center"/>
      <protection locked="0"/>
    </xf>
    <xf numFmtId="164" fontId="0" fillId="0" borderId="14" xfId="0" applyFill="1" applyBorder="1" applyAlignment="1">
      <alignment/>
    </xf>
    <xf numFmtId="167" fontId="0" fillId="0" borderId="0" xfId="0" applyNumberFormat="1" applyAlignment="1">
      <alignment/>
    </xf>
    <xf numFmtId="164" fontId="16" fillId="0" borderId="0" xfId="0" applyFont="1" applyAlignment="1">
      <alignment/>
    </xf>
    <xf numFmtId="164" fontId="8" fillId="0" borderId="19" xfId="0" applyFont="1" applyFill="1" applyBorder="1" applyAlignment="1">
      <alignment horizontal="center" vertical="center" wrapText="1"/>
    </xf>
    <xf numFmtId="166" fontId="9" fillId="2" borderId="22" xfId="0" applyNumberFormat="1" applyFont="1" applyFill="1" applyBorder="1" applyAlignment="1" applyProtection="1">
      <alignment horizontal="center"/>
      <protection locked="0"/>
    </xf>
    <xf numFmtId="164" fontId="8" fillId="0" borderId="30" xfId="0" applyFont="1" applyFill="1" applyBorder="1" applyAlignment="1">
      <alignment horizontal="justify" vertical="center" wrapText="1"/>
    </xf>
    <xf numFmtId="167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6" xfId="0" applyNumberFormat="1" applyFont="1" applyFill="1" applyBorder="1" applyAlignment="1" applyProtection="1">
      <alignment horizontal="center"/>
      <protection locked="0"/>
    </xf>
    <xf numFmtId="164" fontId="2" fillId="2" borderId="31" xfId="0" applyFont="1" applyFill="1" applyBorder="1" applyAlignment="1">
      <alignment/>
    </xf>
    <xf numFmtId="164" fontId="0" fillId="2" borderId="32" xfId="0" applyFill="1" applyBorder="1" applyAlignment="1">
      <alignment/>
    </xf>
    <xf numFmtId="166" fontId="9" fillId="2" borderId="15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7" fontId="17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0">
      <selection activeCell="Q22" sqref="Q22"/>
    </sheetView>
  </sheetViews>
  <sheetFormatPr defaultColWidth="9.140625" defaultRowHeight="15"/>
  <cols>
    <col min="1" max="1" width="18.28125" style="0" customWidth="1"/>
    <col min="2" max="2" width="21.28125" style="0" customWidth="1"/>
    <col min="3" max="3" width="15.140625" style="0" customWidth="1"/>
    <col min="4" max="4" width="19.421875" style="0" customWidth="1"/>
    <col min="5" max="16384" width="9.28125" style="0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K2" s="3" t="s">
        <v>2</v>
      </c>
    </row>
    <row r="3" spans="1:11" ht="45.75" customHeight="1">
      <c r="A3" s="4" t="s">
        <v>3</v>
      </c>
      <c r="B3" s="4"/>
      <c r="C3" s="5" t="s">
        <v>4</v>
      </c>
      <c r="D3" s="6" t="s">
        <v>5</v>
      </c>
      <c r="E3" s="6"/>
      <c r="F3" s="6"/>
      <c r="G3" s="7" t="s">
        <v>6</v>
      </c>
      <c r="H3" s="7"/>
      <c r="I3" s="7"/>
      <c r="K3" s="8" t="s">
        <v>7</v>
      </c>
    </row>
    <row r="4" spans="1:11" ht="15" customHeight="1">
      <c r="A4" s="4"/>
      <c r="B4" s="4"/>
      <c r="C4" s="9" t="s">
        <v>8</v>
      </c>
      <c r="D4" s="10" t="s">
        <v>9</v>
      </c>
      <c r="E4" s="10"/>
      <c r="F4" s="10"/>
      <c r="G4" s="11" t="s">
        <v>9</v>
      </c>
      <c r="H4" s="11"/>
      <c r="I4" s="11"/>
      <c r="K4" s="12" t="s">
        <v>10</v>
      </c>
    </row>
    <row r="5" spans="1:11" ht="15.75" customHeight="1">
      <c r="A5" s="4"/>
      <c r="B5" s="4"/>
      <c r="C5" s="13"/>
      <c r="D5" s="14" t="s">
        <v>11</v>
      </c>
      <c r="E5" s="14"/>
      <c r="F5" s="14"/>
      <c r="G5" s="15" t="s">
        <v>12</v>
      </c>
      <c r="H5" s="15"/>
      <c r="I5" s="15"/>
      <c r="K5" s="16" t="s">
        <v>13</v>
      </c>
    </row>
    <row r="6" spans="1:9" ht="30" customHeight="1">
      <c r="A6" s="17" t="s">
        <v>14</v>
      </c>
      <c r="B6" s="17"/>
      <c r="C6" s="18">
        <v>4</v>
      </c>
      <c r="D6" s="19"/>
      <c r="E6" s="19"/>
      <c r="F6" s="19"/>
      <c r="G6" s="20">
        <f>C6*D6</f>
        <v>0</v>
      </c>
      <c r="H6" s="20"/>
      <c r="I6" s="20"/>
    </row>
    <row r="8" spans="1:9" ht="17.25" customHeight="1">
      <c r="A8" s="21" t="s">
        <v>15</v>
      </c>
      <c r="B8" s="21"/>
      <c r="C8" s="21"/>
      <c r="D8" s="21"/>
      <c r="E8" s="21"/>
      <c r="F8" s="21"/>
      <c r="G8" s="22">
        <f>G6</f>
        <v>0</v>
      </c>
      <c r="H8" s="22"/>
      <c r="I8" s="22"/>
    </row>
    <row r="9" spans="1:9" ht="30" customHeight="1">
      <c r="A9" s="23" t="s">
        <v>16</v>
      </c>
      <c r="B9" s="23"/>
      <c r="C9" s="23"/>
      <c r="D9" s="23"/>
      <c r="E9" s="24" t="s">
        <v>17</v>
      </c>
      <c r="F9" s="24"/>
      <c r="G9" s="7" t="s">
        <v>6</v>
      </c>
      <c r="H9" s="7"/>
      <c r="I9" s="7"/>
    </row>
    <row r="10" spans="1:11" ht="15.75" customHeight="1">
      <c r="A10" s="25" t="s">
        <v>18</v>
      </c>
      <c r="B10" s="25"/>
      <c r="C10" s="25"/>
      <c r="D10" s="25"/>
      <c r="E10" s="24"/>
      <c r="F10" s="24"/>
      <c r="G10" s="15" t="s">
        <v>9</v>
      </c>
      <c r="H10" s="15"/>
      <c r="I10" s="15"/>
      <c r="K10" s="16" t="s">
        <v>19</v>
      </c>
    </row>
    <row r="11" spans="1:11" ht="30" customHeight="1">
      <c r="A11" s="4" t="s">
        <v>20</v>
      </c>
      <c r="B11" s="26" t="s">
        <v>21</v>
      </c>
      <c r="C11" s="26"/>
      <c r="D11" s="26"/>
      <c r="E11" s="27">
        <v>20</v>
      </c>
      <c r="F11" s="27"/>
      <c r="G11" s="28">
        <f>G8*E11/100</f>
        <v>0</v>
      </c>
      <c r="H11" s="28"/>
      <c r="I11" s="28"/>
      <c r="K11" s="29" t="s">
        <v>22</v>
      </c>
    </row>
    <row r="12" spans="1:9" ht="16.5" customHeight="1">
      <c r="A12" s="4"/>
      <c r="B12" s="30" t="s">
        <v>23</v>
      </c>
      <c r="C12" s="30"/>
      <c r="D12" s="30"/>
      <c r="E12" s="31">
        <v>8</v>
      </c>
      <c r="F12" s="31"/>
      <c r="G12" s="32">
        <f aca="true" t="shared" si="0" ref="G12:G18">$G$8*E12/100</f>
        <v>0</v>
      </c>
      <c r="H12" s="32"/>
      <c r="I12" s="32"/>
    </row>
    <row r="13" spans="1:11" ht="21" customHeight="1">
      <c r="A13" s="4"/>
      <c r="B13" s="30" t="s">
        <v>24</v>
      </c>
      <c r="C13" s="30"/>
      <c r="D13" s="30"/>
      <c r="E13" s="31">
        <v>1.5</v>
      </c>
      <c r="F13" s="31"/>
      <c r="G13" s="32">
        <f t="shared" si="0"/>
        <v>0</v>
      </c>
      <c r="H13" s="32"/>
      <c r="I13" s="32"/>
      <c r="K13" s="33" t="s">
        <v>25</v>
      </c>
    </row>
    <row r="14" spans="1:11" ht="16.5" customHeight="1">
      <c r="A14" s="4"/>
      <c r="B14" s="30" t="s">
        <v>26</v>
      </c>
      <c r="C14" s="30"/>
      <c r="D14" s="30"/>
      <c r="E14" s="31">
        <v>1</v>
      </c>
      <c r="F14" s="31"/>
      <c r="G14" s="32">
        <f t="shared" si="0"/>
        <v>0</v>
      </c>
      <c r="H14" s="32"/>
      <c r="I14" s="32"/>
      <c r="K14" s="34" t="s">
        <v>27</v>
      </c>
    </row>
    <row r="15" spans="1:11" ht="16.5" customHeight="1">
      <c r="A15" s="4"/>
      <c r="B15" s="30" t="s">
        <v>28</v>
      </c>
      <c r="C15" s="30"/>
      <c r="D15" s="30"/>
      <c r="E15" s="31">
        <v>0.6</v>
      </c>
      <c r="F15" s="31"/>
      <c r="G15" s="32">
        <f t="shared" si="0"/>
        <v>0</v>
      </c>
      <c r="H15" s="32"/>
      <c r="I15" s="32"/>
      <c r="K15" s="34" t="s">
        <v>29</v>
      </c>
    </row>
    <row r="16" spans="1:11" ht="16.5" customHeight="1">
      <c r="A16" s="4"/>
      <c r="B16" s="30" t="s">
        <v>30</v>
      </c>
      <c r="C16" s="30"/>
      <c r="D16" s="30"/>
      <c r="E16" s="31">
        <v>0.2</v>
      </c>
      <c r="F16" s="31"/>
      <c r="G16" s="32">
        <f t="shared" si="0"/>
        <v>0</v>
      </c>
      <c r="H16" s="32"/>
      <c r="I16" s="32"/>
      <c r="K16" s="35" t="s">
        <v>31</v>
      </c>
    </row>
    <row r="17" spans="1:11" ht="30" customHeight="1">
      <c r="A17" s="4"/>
      <c r="B17" s="30" t="s">
        <v>32</v>
      </c>
      <c r="C17" s="30"/>
      <c r="D17" s="30"/>
      <c r="E17" s="31">
        <v>2.5</v>
      </c>
      <c r="F17" s="31"/>
      <c r="G17" s="32">
        <f t="shared" si="0"/>
        <v>0</v>
      </c>
      <c r="H17" s="32"/>
      <c r="I17" s="32"/>
      <c r="K17" s="34" t="s">
        <v>33</v>
      </c>
    </row>
    <row r="18" spans="1:11" ht="30" customHeight="1">
      <c r="A18" s="4"/>
      <c r="B18" s="36" t="s">
        <v>34</v>
      </c>
      <c r="C18" s="36"/>
      <c r="D18" s="36"/>
      <c r="E18" s="31">
        <v>3</v>
      </c>
      <c r="F18" s="31"/>
      <c r="G18" s="32">
        <f t="shared" si="0"/>
        <v>0</v>
      </c>
      <c r="H18" s="32"/>
      <c r="I18" s="32"/>
      <c r="K18" s="34" t="s">
        <v>35</v>
      </c>
    </row>
    <row r="19" spans="1:11" ht="30" customHeight="1">
      <c r="A19" s="4"/>
      <c r="B19" s="37" t="s">
        <v>36</v>
      </c>
      <c r="C19" s="37"/>
      <c r="D19" s="37"/>
      <c r="E19" s="31"/>
      <c r="F19" s="31"/>
      <c r="G19" s="32"/>
      <c r="H19" s="32"/>
      <c r="I19" s="32"/>
      <c r="K19" s="34" t="s">
        <v>37</v>
      </c>
    </row>
    <row r="20" spans="1:11" ht="16.5" customHeight="1">
      <c r="A20" s="4"/>
      <c r="B20" s="38" t="s">
        <v>38</v>
      </c>
      <c r="C20" s="38"/>
      <c r="D20" s="38"/>
      <c r="E20" s="38"/>
      <c r="F20" s="38"/>
      <c r="G20" s="39">
        <f>SUM(G11:I19)</f>
        <v>0</v>
      </c>
      <c r="H20" s="39"/>
      <c r="I20" s="39"/>
      <c r="K20" s="34" t="s">
        <v>39</v>
      </c>
    </row>
    <row r="21" spans="1:11" ht="17.25" customHeight="1">
      <c r="A21" s="4" t="s">
        <v>40</v>
      </c>
      <c r="B21" s="26" t="s">
        <v>41</v>
      </c>
      <c r="C21" s="26"/>
      <c r="D21" s="26"/>
      <c r="E21" s="40">
        <v>8.33</v>
      </c>
      <c r="F21" s="40"/>
      <c r="G21" s="28">
        <f>E21*G8/100</f>
        <v>0</v>
      </c>
      <c r="H21" s="28"/>
      <c r="I21" s="28"/>
      <c r="K21" s="34"/>
    </row>
    <row r="22" spans="1:11" ht="30" customHeight="1">
      <c r="A22" s="4"/>
      <c r="B22" s="30" t="s">
        <v>42</v>
      </c>
      <c r="C22" s="30"/>
      <c r="D22" s="30"/>
      <c r="E22" s="41">
        <v>11.11</v>
      </c>
      <c r="F22" s="41"/>
      <c r="G22" s="32">
        <f>E22*G8/100</f>
        <v>0</v>
      </c>
      <c r="H22" s="32"/>
      <c r="I22" s="32"/>
      <c r="K22" s="34" t="s">
        <v>43</v>
      </c>
    </row>
    <row r="23" spans="1:11" ht="16.5" customHeight="1">
      <c r="A23" s="4"/>
      <c r="B23" s="30" t="s">
        <v>44</v>
      </c>
      <c r="C23" s="30"/>
      <c r="D23" s="30"/>
      <c r="E23" s="41">
        <v>0.04</v>
      </c>
      <c r="F23" s="41"/>
      <c r="G23" s="32">
        <f>E23*G8/100</f>
        <v>0</v>
      </c>
      <c r="H23" s="32"/>
      <c r="I23" s="32"/>
      <c r="K23" s="34" t="s">
        <v>45</v>
      </c>
    </row>
    <row r="24" spans="1:11" ht="16.5" customHeight="1">
      <c r="A24" s="4"/>
      <c r="B24" s="30" t="s">
        <v>46</v>
      </c>
      <c r="C24" s="30"/>
      <c r="D24" s="30"/>
      <c r="E24" s="41">
        <v>1.66</v>
      </c>
      <c r="F24" s="41"/>
      <c r="G24" s="32">
        <f>E24*G8/100</f>
        <v>0</v>
      </c>
      <c r="H24" s="32"/>
      <c r="I24" s="32"/>
      <c r="K24" s="34" t="s">
        <v>47</v>
      </c>
    </row>
    <row r="25" spans="1:9" ht="16.5" customHeight="1">
      <c r="A25" s="4"/>
      <c r="B25" s="30" t="s">
        <v>48</v>
      </c>
      <c r="C25" s="30"/>
      <c r="D25" s="30"/>
      <c r="E25" s="41">
        <v>0.03</v>
      </c>
      <c r="F25" s="41"/>
      <c r="G25" s="32">
        <f>E25*G8/100</f>
        <v>0</v>
      </c>
      <c r="H25" s="32"/>
      <c r="I25" s="32"/>
    </row>
    <row r="26" spans="1:11" ht="16.5" customHeight="1">
      <c r="A26" s="4"/>
      <c r="B26" s="30" t="s">
        <v>49</v>
      </c>
      <c r="C26" s="30"/>
      <c r="D26" s="30"/>
      <c r="E26" s="41">
        <v>0.28</v>
      </c>
      <c r="F26" s="41"/>
      <c r="G26" s="32">
        <f>E26*G8/100</f>
        <v>0</v>
      </c>
      <c r="H26" s="32"/>
      <c r="I26" s="32"/>
      <c r="K26" s="34" t="s">
        <v>50</v>
      </c>
    </row>
    <row r="27" spans="1:9" ht="30" customHeight="1">
      <c r="A27" s="4"/>
      <c r="B27" s="30" t="s">
        <v>51</v>
      </c>
      <c r="C27" s="30"/>
      <c r="D27" s="30"/>
      <c r="E27" s="42"/>
      <c r="F27" s="42"/>
      <c r="G27" s="43">
        <f>E27*G8/100</f>
        <v>0</v>
      </c>
      <c r="H27" s="43"/>
      <c r="I27" s="43"/>
    </row>
    <row r="28" spans="1:9" ht="16.5" customHeight="1">
      <c r="A28" s="4"/>
      <c r="B28" s="30" t="s">
        <v>52</v>
      </c>
      <c r="C28" s="30"/>
      <c r="D28" s="30"/>
      <c r="E28" s="42"/>
      <c r="F28" s="42"/>
      <c r="G28" s="43">
        <f>G8*E28/100</f>
        <v>0</v>
      </c>
      <c r="H28" s="43"/>
      <c r="I28" s="43"/>
    </row>
    <row r="29" spans="1:9" ht="16.5" customHeight="1">
      <c r="A29" s="4"/>
      <c r="B29" s="38" t="s">
        <v>53</v>
      </c>
      <c r="C29" s="38"/>
      <c r="D29" s="38"/>
      <c r="E29" s="38"/>
      <c r="F29" s="38"/>
      <c r="G29" s="39">
        <f>SUM(G21:I28)</f>
        <v>0</v>
      </c>
      <c r="H29" s="39"/>
      <c r="I29" s="39"/>
    </row>
    <row r="30" spans="1:9" ht="17.25" customHeight="1">
      <c r="A30" s="4" t="s">
        <v>54</v>
      </c>
      <c r="B30" s="26" t="s">
        <v>55</v>
      </c>
      <c r="C30" s="26"/>
      <c r="D30" s="26"/>
      <c r="E30" s="40">
        <v>0.42</v>
      </c>
      <c r="F30" s="40"/>
      <c r="G30" s="28">
        <f>E30*G8/100</f>
        <v>0</v>
      </c>
      <c r="H30" s="28"/>
      <c r="I30" s="28"/>
    </row>
    <row r="31" spans="1:9" ht="16.5" customHeight="1">
      <c r="A31" s="4"/>
      <c r="B31" s="30" t="s">
        <v>56</v>
      </c>
      <c r="C31" s="30"/>
      <c r="D31" s="30"/>
      <c r="E31" s="41">
        <v>0.08</v>
      </c>
      <c r="F31" s="41"/>
      <c r="G31" s="32">
        <f>E31*G8/100</f>
        <v>0</v>
      </c>
      <c r="H31" s="32"/>
      <c r="I31" s="32"/>
    </row>
    <row r="32" spans="1:9" ht="30" customHeight="1">
      <c r="A32" s="4"/>
      <c r="B32" s="30" t="s">
        <v>57</v>
      </c>
      <c r="C32" s="30"/>
      <c r="D32" s="30"/>
      <c r="E32" s="41">
        <v>4.35</v>
      </c>
      <c r="F32" s="41"/>
      <c r="G32" s="32">
        <f>E32*G8/100</f>
        <v>0</v>
      </c>
      <c r="H32" s="32"/>
      <c r="I32" s="32"/>
    </row>
    <row r="33" spans="1:9" ht="16.5" customHeight="1">
      <c r="A33" s="4"/>
      <c r="B33" s="38" t="s">
        <v>58</v>
      </c>
      <c r="C33" s="38"/>
      <c r="D33" s="38"/>
      <c r="E33" s="38"/>
      <c r="F33" s="38"/>
      <c r="G33" s="39">
        <f>SUM(G30:I32)</f>
        <v>0</v>
      </c>
      <c r="H33" s="39"/>
      <c r="I33" s="39"/>
    </row>
    <row r="34" spans="1:9" ht="45" customHeight="1">
      <c r="A34" s="44" t="s">
        <v>59</v>
      </c>
      <c r="B34" s="26" t="s">
        <v>60</v>
      </c>
      <c r="C34" s="26"/>
      <c r="D34" s="26"/>
      <c r="E34" s="45"/>
      <c r="F34" s="45"/>
      <c r="G34" s="28">
        <f>G29*SUM(E11:F19)/100</f>
        <v>0</v>
      </c>
      <c r="H34" s="28"/>
      <c r="I34" s="28"/>
    </row>
    <row r="35" spans="1:9" ht="16.5" customHeight="1">
      <c r="A35" s="44"/>
      <c r="B35" s="46" t="s">
        <v>61</v>
      </c>
      <c r="C35" s="46"/>
      <c r="D35" s="46"/>
      <c r="E35" s="46"/>
      <c r="F35" s="46"/>
      <c r="G35" s="39">
        <f>G34</f>
        <v>0</v>
      </c>
      <c r="H35" s="39"/>
      <c r="I35" s="39"/>
    </row>
    <row r="36" spans="1:9" ht="45" customHeight="1">
      <c r="A36" s="47" t="s">
        <v>62</v>
      </c>
      <c r="B36" s="30" t="s">
        <v>63</v>
      </c>
      <c r="C36" s="30"/>
      <c r="D36" s="30"/>
      <c r="E36" s="48"/>
      <c r="F36" s="48"/>
      <c r="G36" s="28">
        <f>E12*G30/100</f>
        <v>0</v>
      </c>
      <c r="H36" s="28"/>
      <c r="I36" s="28"/>
    </row>
    <row r="37" spans="1:9" ht="16.5" customHeight="1">
      <c r="A37" s="47"/>
      <c r="B37" s="38" t="s">
        <v>64</v>
      </c>
      <c r="C37" s="38"/>
      <c r="D37" s="38"/>
      <c r="E37" s="38"/>
      <c r="F37" s="38"/>
      <c r="G37" s="39">
        <f>G36</f>
        <v>0</v>
      </c>
      <c r="H37" s="39"/>
      <c r="I37" s="39"/>
    </row>
    <row r="38" spans="1:9" ht="60" customHeight="1">
      <c r="A38" s="4" t="s">
        <v>65</v>
      </c>
      <c r="B38" s="26" t="s">
        <v>66</v>
      </c>
      <c r="C38" s="26"/>
      <c r="D38" s="26"/>
      <c r="E38" s="45"/>
      <c r="F38" s="45"/>
      <c r="G38" s="28">
        <v>0</v>
      </c>
      <c r="H38" s="28"/>
      <c r="I38" s="28"/>
    </row>
    <row r="39" spans="1:9" ht="16.5" customHeight="1">
      <c r="A39" s="4"/>
      <c r="B39" s="38" t="s">
        <v>67</v>
      </c>
      <c r="C39" s="38"/>
      <c r="D39" s="38"/>
      <c r="E39" s="38"/>
      <c r="F39" s="38"/>
      <c r="G39" s="39">
        <f>G38</f>
        <v>0</v>
      </c>
      <c r="H39" s="39"/>
      <c r="I39" s="39"/>
    </row>
    <row r="40" spans="1:9" ht="17.25" customHeight="1">
      <c r="A40" s="4" t="s">
        <v>68</v>
      </c>
      <c r="B40" s="4"/>
      <c r="C40" s="4"/>
      <c r="D40" s="4"/>
      <c r="E40" s="4"/>
      <c r="F40" s="4"/>
      <c r="G40" s="20">
        <f>SUM(G20,G29,G33,G35,G37,G39)</f>
        <v>0</v>
      </c>
      <c r="H40" s="20"/>
      <c r="I40" s="20"/>
    </row>
    <row r="41" spans="1:9" ht="17.25" customHeight="1">
      <c r="A41" s="4" t="s">
        <v>69</v>
      </c>
      <c r="B41" s="4"/>
      <c r="C41" s="4"/>
      <c r="D41" s="4"/>
      <c r="E41" s="4"/>
      <c r="F41" s="4"/>
      <c r="G41" s="20">
        <f>G8+G40</f>
        <v>0</v>
      </c>
      <c r="H41" s="20"/>
      <c r="I41" s="20"/>
    </row>
    <row r="43" spans="1:9" ht="15.75" customHeight="1">
      <c r="A43" s="1" t="s">
        <v>70</v>
      </c>
      <c r="B43" s="1"/>
      <c r="C43" s="1"/>
      <c r="D43" s="1"/>
      <c r="E43" s="1"/>
      <c r="F43" s="1"/>
      <c r="G43" s="1"/>
      <c r="H43" s="1"/>
      <c r="I43" s="1"/>
    </row>
    <row r="44" spans="1:9" ht="15.75" customHeight="1">
      <c r="A44" s="2" t="s">
        <v>71</v>
      </c>
      <c r="B44" s="2"/>
      <c r="C44" s="2"/>
      <c r="D44" s="2"/>
      <c r="E44" s="2"/>
      <c r="F44" s="2"/>
      <c r="G44" s="2"/>
      <c r="H44" s="2"/>
      <c r="I44" s="2"/>
    </row>
    <row r="46" spans="1:11" ht="15.75" customHeight="1">
      <c r="A46" s="4" t="s">
        <v>72</v>
      </c>
      <c r="B46" s="4"/>
      <c r="C46" s="4"/>
      <c r="D46" s="4"/>
      <c r="E46" s="4"/>
      <c r="F46" s="4"/>
      <c r="G46" s="4"/>
      <c r="H46" s="49" t="s">
        <v>73</v>
      </c>
      <c r="I46" s="49"/>
      <c r="K46" s="50" t="s">
        <v>74</v>
      </c>
    </row>
    <row r="47" spans="1:11" ht="17.25" customHeight="1">
      <c r="A47" s="51" t="s">
        <v>75</v>
      </c>
      <c r="B47" s="51"/>
      <c r="C47" s="51"/>
      <c r="D47" s="51"/>
      <c r="E47" s="51"/>
      <c r="F47" s="51"/>
      <c r="G47" s="51"/>
      <c r="H47" s="52"/>
      <c r="I47" s="52"/>
      <c r="K47" s="50" t="s">
        <v>76</v>
      </c>
    </row>
    <row r="48" spans="1:11" ht="16.5" customHeight="1">
      <c r="A48" s="53" t="s">
        <v>77</v>
      </c>
      <c r="B48" s="53"/>
      <c r="C48" s="53"/>
      <c r="D48" s="53"/>
      <c r="E48" s="53"/>
      <c r="F48" s="53"/>
      <c r="G48" s="53"/>
      <c r="H48" s="54"/>
      <c r="I48" s="54"/>
      <c r="K48" s="50" t="s">
        <v>78</v>
      </c>
    </row>
    <row r="49" spans="1:11" ht="16.5" customHeight="1">
      <c r="A49" s="53" t="s">
        <v>79</v>
      </c>
      <c r="B49" s="53"/>
      <c r="C49" s="53"/>
      <c r="D49" s="53"/>
      <c r="E49" s="53"/>
      <c r="F49" s="53"/>
      <c r="G49" s="53"/>
      <c r="H49" s="54"/>
      <c r="I49" s="54"/>
      <c r="K49" s="50" t="s">
        <v>80</v>
      </c>
    </row>
    <row r="50" spans="1:11" ht="16.5" customHeight="1">
      <c r="A50" s="53" t="s">
        <v>81</v>
      </c>
      <c r="B50" s="53"/>
      <c r="C50" s="53"/>
      <c r="D50" s="53"/>
      <c r="E50" s="53"/>
      <c r="F50" s="53"/>
      <c r="G50" s="53"/>
      <c r="H50" s="54"/>
      <c r="I50" s="54"/>
      <c r="K50" s="50" t="s">
        <v>82</v>
      </c>
    </row>
    <row r="51" spans="1:9" ht="16.5" customHeight="1">
      <c r="A51" s="53" t="s">
        <v>83</v>
      </c>
      <c r="B51" s="53"/>
      <c r="C51" s="53"/>
      <c r="D51" s="53"/>
      <c r="E51" s="53"/>
      <c r="F51" s="53"/>
      <c r="G51" s="53"/>
      <c r="H51" s="54"/>
      <c r="I51" s="54"/>
    </row>
    <row r="52" spans="1:9" ht="30" customHeight="1">
      <c r="A52" s="53" t="s">
        <v>84</v>
      </c>
      <c r="B52" s="53"/>
      <c r="C52" s="53"/>
      <c r="D52" s="53"/>
      <c r="E52" s="53"/>
      <c r="F52" s="53"/>
      <c r="G52" s="53"/>
      <c r="H52" s="54"/>
      <c r="I52" s="54"/>
    </row>
    <row r="53" spans="1:9" ht="15.75" customHeight="1">
      <c r="A53" s="55" t="s">
        <v>85</v>
      </c>
      <c r="B53" s="55"/>
      <c r="C53" s="55"/>
      <c r="D53" s="55"/>
      <c r="E53" s="55"/>
      <c r="F53" s="55"/>
      <c r="G53" s="55"/>
      <c r="H53" s="56" t="s">
        <v>73</v>
      </c>
      <c r="I53" s="56"/>
    </row>
    <row r="54" spans="1:9" ht="16.5" customHeight="1">
      <c r="A54" s="53" t="s">
        <v>86</v>
      </c>
      <c r="B54" s="53"/>
      <c r="C54" s="53"/>
      <c r="D54" s="53"/>
      <c r="E54" s="53"/>
      <c r="F54" s="53"/>
      <c r="G54" s="53"/>
      <c r="H54" s="54"/>
      <c r="I54" s="54"/>
    </row>
    <row r="55" spans="1:9" ht="16.5" customHeight="1">
      <c r="A55" s="57" t="s">
        <v>87</v>
      </c>
      <c r="B55" s="57"/>
      <c r="C55" s="57"/>
      <c r="D55" s="57"/>
      <c r="E55" s="57"/>
      <c r="F55" s="57"/>
      <c r="G55" s="57"/>
      <c r="H55" s="58"/>
      <c r="I55" s="58"/>
    </row>
    <row r="56" spans="1:9" ht="17.25" customHeight="1">
      <c r="A56" s="4" t="s">
        <v>88</v>
      </c>
      <c r="B56" s="4"/>
      <c r="C56" s="4"/>
      <c r="D56" s="4"/>
      <c r="E56" s="4"/>
      <c r="F56" s="4"/>
      <c r="G56" s="4"/>
      <c r="H56" s="20">
        <f>SUM(H47,H48,H49,H50,H51,H52,H54,H55)</f>
        <v>0</v>
      </c>
      <c r="I56" s="20"/>
    </row>
    <row r="57" spans="1:9" ht="15.75" customHeight="1">
      <c r="A57" s="1" t="s">
        <v>89</v>
      </c>
      <c r="B57" s="1"/>
      <c r="C57" s="1"/>
      <c r="D57" s="1"/>
      <c r="E57" s="1"/>
      <c r="F57" s="1"/>
      <c r="G57" s="1"/>
      <c r="H57" s="1"/>
      <c r="I57" s="1"/>
    </row>
    <row r="58" spans="1:9" ht="15.75" customHeight="1">
      <c r="A58" s="2" t="s">
        <v>90</v>
      </c>
      <c r="B58" s="2"/>
      <c r="C58" s="2"/>
      <c r="D58" s="2"/>
      <c r="E58" s="2"/>
      <c r="F58" s="2"/>
      <c r="G58" s="2"/>
      <c r="H58" s="2"/>
      <c r="I58" s="2"/>
    </row>
    <row r="59" spans="1:9" ht="46.5" customHeight="1">
      <c r="A59" s="44" t="s">
        <v>91</v>
      </c>
      <c r="B59" s="44"/>
      <c r="C59" s="44"/>
      <c r="D59" s="44"/>
      <c r="E59" s="44"/>
      <c r="F59" s="45"/>
      <c r="G59" s="45"/>
      <c r="H59" s="59" t="s">
        <v>73</v>
      </c>
      <c r="I59" s="59"/>
    </row>
    <row r="60" spans="1:11" ht="16.5" customHeight="1">
      <c r="A60" s="53" t="s">
        <v>92</v>
      </c>
      <c r="B60" s="53"/>
      <c r="C60" s="53"/>
      <c r="D60" s="53"/>
      <c r="E60" s="53"/>
      <c r="F60" s="60">
        <v>3.75</v>
      </c>
      <c r="G60" s="60"/>
      <c r="H60" s="61">
        <f>22*4*2*F60</f>
        <v>660</v>
      </c>
      <c r="I60" s="61"/>
      <c r="K60" s="50" t="s">
        <v>93</v>
      </c>
    </row>
    <row r="61" spans="1:11" ht="30" customHeight="1">
      <c r="A61" s="53" t="s">
        <v>94</v>
      </c>
      <c r="B61" s="53"/>
      <c r="C61" s="53"/>
      <c r="D61" s="53"/>
      <c r="E61" s="53"/>
      <c r="F61" s="62">
        <v>0.06</v>
      </c>
      <c r="G61" s="62"/>
      <c r="H61" s="61">
        <f>-1047.2*4*0.06</f>
        <v>-251.328</v>
      </c>
      <c r="I61" s="61"/>
      <c r="K61" s="50" t="s">
        <v>95</v>
      </c>
    </row>
    <row r="62" spans="1:11" ht="16.5" customHeight="1">
      <c r="A62" s="53" t="s">
        <v>96</v>
      </c>
      <c r="B62" s="53"/>
      <c r="C62" s="53"/>
      <c r="D62" s="53"/>
      <c r="E62" s="53"/>
      <c r="F62" s="60">
        <v>14.5</v>
      </c>
      <c r="G62" s="60"/>
      <c r="H62" s="61">
        <f>22*4*F62</f>
        <v>1276</v>
      </c>
      <c r="I62" s="61"/>
      <c r="K62" s="50" t="s">
        <v>97</v>
      </c>
    </row>
    <row r="63" spans="1:9" ht="16.5" customHeight="1">
      <c r="A63" s="57" t="s">
        <v>98</v>
      </c>
      <c r="B63" s="57"/>
      <c r="C63" s="57"/>
      <c r="D63" s="57"/>
      <c r="E63" s="57"/>
      <c r="F63" s="63">
        <v>0.175</v>
      </c>
      <c r="G63" s="63"/>
      <c r="H63" s="64">
        <f>-H62*0.175</f>
        <v>-223.29999999999998</v>
      </c>
      <c r="I63" s="64"/>
    </row>
    <row r="64" spans="1:9" ht="17.25" customHeight="1">
      <c r="A64" s="4" t="s">
        <v>99</v>
      </c>
      <c r="B64" s="4"/>
      <c r="C64" s="4"/>
      <c r="D64" s="4"/>
      <c r="E64" s="4"/>
      <c r="F64" s="65"/>
      <c r="G64" s="65"/>
      <c r="H64" s="20">
        <f>SUM(H60+H61+H62+H63)</f>
        <v>1461.372</v>
      </c>
      <c r="I64" s="20"/>
    </row>
    <row r="65" spans="9:10" ht="15">
      <c r="I65" s="66">
        <f>G41+H56+H64</f>
        <v>1461.372</v>
      </c>
      <c r="J65" s="67" t="s">
        <v>100</v>
      </c>
    </row>
    <row r="66" spans="1:9" ht="15.75" customHeight="1">
      <c r="A66" s="1" t="s">
        <v>101</v>
      </c>
      <c r="B66" s="1"/>
      <c r="C66" s="1"/>
      <c r="D66" s="1"/>
      <c r="E66" s="1"/>
      <c r="F66" s="1"/>
      <c r="G66" s="1"/>
      <c r="H66" s="1"/>
      <c r="I66" s="1"/>
    </row>
    <row r="67" spans="1:9" ht="15.75" customHeight="1">
      <c r="A67" s="2" t="s">
        <v>102</v>
      </c>
      <c r="B67" s="2"/>
      <c r="C67" s="2"/>
      <c r="D67" s="2"/>
      <c r="E67" s="2"/>
      <c r="F67" s="2"/>
      <c r="G67" s="2"/>
      <c r="H67" s="2"/>
      <c r="I67" s="2"/>
    </row>
    <row r="68" ht="5.25" customHeight="1"/>
    <row r="69" spans="1:9" ht="45.75" customHeight="1">
      <c r="A69" s="44" t="s">
        <v>103</v>
      </c>
      <c r="B69" s="44"/>
      <c r="C69" s="44"/>
      <c r="D69" s="44"/>
      <c r="E69" s="44"/>
      <c r="F69" s="68" t="s">
        <v>17</v>
      </c>
      <c r="G69" s="68"/>
      <c r="H69" s="59" t="s">
        <v>73</v>
      </c>
      <c r="I69" s="59"/>
    </row>
    <row r="70" spans="1:11" ht="16.5" customHeight="1">
      <c r="A70" s="53" t="s">
        <v>104</v>
      </c>
      <c r="B70" s="53"/>
      <c r="C70" s="53"/>
      <c r="D70" s="53"/>
      <c r="E70" s="53"/>
      <c r="F70" s="31">
        <v>3</v>
      </c>
      <c r="G70" s="31"/>
      <c r="H70" s="69">
        <f>H86*F70/100</f>
        <v>46.71407565263719</v>
      </c>
      <c r="I70" s="69"/>
      <c r="K70" s="50" t="s">
        <v>105</v>
      </c>
    </row>
    <row r="71" spans="1:11" ht="16.5" customHeight="1">
      <c r="A71" s="53" t="s">
        <v>106</v>
      </c>
      <c r="B71" s="53"/>
      <c r="C71" s="53"/>
      <c r="D71" s="53"/>
      <c r="E71" s="53"/>
      <c r="F71" s="31">
        <v>0.65</v>
      </c>
      <c r="G71" s="31"/>
      <c r="H71" s="69">
        <f>H86*F71/100</f>
        <v>10.121383058071393</v>
      </c>
      <c r="I71" s="69"/>
      <c r="K71" s="50" t="s">
        <v>107</v>
      </c>
    </row>
    <row r="72" spans="1:9" ht="15" customHeight="1">
      <c r="A72" s="70" t="s">
        <v>108</v>
      </c>
      <c r="B72" s="70"/>
      <c r="C72" s="70"/>
      <c r="D72" s="70"/>
      <c r="E72" s="70"/>
      <c r="F72" s="71">
        <v>2.5</v>
      </c>
      <c r="G72" s="71"/>
      <c r="H72" s="72">
        <f>H86*F72/100</f>
        <v>38.928396377197664</v>
      </c>
      <c r="I72" s="72"/>
    </row>
    <row r="73" spans="1:9" ht="30" customHeight="1">
      <c r="A73" s="25" t="s">
        <v>109</v>
      </c>
      <c r="B73" s="25"/>
      <c r="C73" s="25"/>
      <c r="D73" s="25"/>
      <c r="E73" s="25"/>
      <c r="F73" s="71"/>
      <c r="G73" s="71"/>
      <c r="H73" s="72"/>
      <c r="I73" s="72"/>
    </row>
    <row r="74" spans="1:9" ht="17.25" customHeight="1">
      <c r="A74" s="4" t="s">
        <v>110</v>
      </c>
      <c r="B74" s="4"/>
      <c r="C74" s="4"/>
      <c r="D74" s="4"/>
      <c r="E74" s="4"/>
      <c r="F74" s="65"/>
      <c r="G74" s="65"/>
      <c r="H74" s="20">
        <f>+H70+H71+H72</f>
        <v>95.76385508790625</v>
      </c>
      <c r="I74" s="20"/>
    </row>
    <row r="75" ht="9" customHeight="1"/>
    <row r="76" ht="8.25" customHeight="1"/>
    <row r="77" spans="1:11" ht="16.5">
      <c r="A77" s="73" t="s">
        <v>111</v>
      </c>
      <c r="B77" s="74"/>
      <c r="C77" s="74"/>
      <c r="D77" s="74"/>
      <c r="E77" s="74"/>
      <c r="F77" s="74"/>
      <c r="G77" s="74"/>
      <c r="H77" s="75">
        <f>H74+H64+H56+G41</f>
        <v>1557.1358550879063</v>
      </c>
      <c r="I77" s="75"/>
      <c r="K77" s="50" t="s">
        <v>112</v>
      </c>
    </row>
    <row r="78" ht="15">
      <c r="K78" s="50" t="s">
        <v>113</v>
      </c>
    </row>
    <row r="79" ht="15"/>
    <row r="80" ht="15"/>
    <row r="81" spans="5:10" ht="15">
      <c r="E81" t="s">
        <v>114</v>
      </c>
      <c r="H81" s="76">
        <f>G41</f>
        <v>0</v>
      </c>
      <c r="I81" s="76"/>
      <c r="J81" s="77" t="s">
        <v>100</v>
      </c>
    </row>
    <row r="82" spans="5:11" ht="15">
      <c r="E82" t="s">
        <v>115</v>
      </c>
      <c r="H82" s="76">
        <f>H56</f>
        <v>0</v>
      </c>
      <c r="I82" s="76"/>
      <c r="J82" s="77" t="s">
        <v>100</v>
      </c>
      <c r="K82" s="66"/>
    </row>
    <row r="83" spans="5:11" ht="15">
      <c r="E83" t="s">
        <v>116</v>
      </c>
      <c r="H83" s="76">
        <f>H64</f>
        <v>1461.372</v>
      </c>
      <c r="I83" s="76"/>
      <c r="J83" s="77" t="s">
        <v>100</v>
      </c>
      <c r="K83" s="66"/>
    </row>
    <row r="84" spans="5:11" ht="15">
      <c r="E84" t="s">
        <v>117</v>
      </c>
      <c r="H84" s="76">
        <f>SUM(H81:I83)</f>
        <v>1461.372</v>
      </c>
      <c r="I84" s="76"/>
      <c r="J84" s="77" t="s">
        <v>100</v>
      </c>
      <c r="K84" s="66"/>
    </row>
    <row r="85" spans="8:10" ht="15">
      <c r="H85" s="78"/>
      <c r="I85" s="78"/>
      <c r="J85" s="79"/>
    </row>
    <row r="86" spans="5:11" ht="15">
      <c r="E86" t="s">
        <v>118</v>
      </c>
      <c r="H86" s="76">
        <f>H84/((100-F70-F71-F72)/100)</f>
        <v>1557.1358550879065</v>
      </c>
      <c r="I86" s="76"/>
      <c r="J86" s="77" t="s">
        <v>100</v>
      </c>
      <c r="K86" s="66"/>
    </row>
    <row r="65536" ht="15"/>
  </sheetData>
  <sheetProtection selectLockedCells="1" selectUnlockedCells="1"/>
  <mergeCells count="176">
    <mergeCell ref="A1:I1"/>
    <mergeCell ref="A2:I2"/>
    <mergeCell ref="A3:B5"/>
    <mergeCell ref="D3:F3"/>
    <mergeCell ref="G3:I3"/>
    <mergeCell ref="D4:F4"/>
    <mergeCell ref="G4:I4"/>
    <mergeCell ref="D5:F5"/>
    <mergeCell ref="G5:I5"/>
    <mergeCell ref="A6:B6"/>
    <mergeCell ref="D6:F6"/>
    <mergeCell ref="G6:I6"/>
    <mergeCell ref="A8:F8"/>
    <mergeCell ref="G8:I8"/>
    <mergeCell ref="A9:D9"/>
    <mergeCell ref="E9:F10"/>
    <mergeCell ref="G9:I9"/>
    <mergeCell ref="A10:D10"/>
    <mergeCell ref="G10:I10"/>
    <mergeCell ref="A11:A20"/>
    <mergeCell ref="B11:D11"/>
    <mergeCell ref="E11:F11"/>
    <mergeCell ref="G11:I11"/>
    <mergeCell ref="B12:D12"/>
    <mergeCell ref="E12:F12"/>
    <mergeCell ref="G12:I12"/>
    <mergeCell ref="B13:D13"/>
    <mergeCell ref="E13:F13"/>
    <mergeCell ref="G13:I13"/>
    <mergeCell ref="B14:D14"/>
    <mergeCell ref="E14:F14"/>
    <mergeCell ref="G14:I14"/>
    <mergeCell ref="B15:D15"/>
    <mergeCell ref="E15:F15"/>
    <mergeCell ref="G15:I15"/>
    <mergeCell ref="B16:D16"/>
    <mergeCell ref="E16:F16"/>
    <mergeCell ref="G16:I16"/>
    <mergeCell ref="B17:D17"/>
    <mergeCell ref="E17:F17"/>
    <mergeCell ref="G17:I17"/>
    <mergeCell ref="B18:D18"/>
    <mergeCell ref="E18:F19"/>
    <mergeCell ref="G18:I19"/>
    <mergeCell ref="B19:D19"/>
    <mergeCell ref="B20:F20"/>
    <mergeCell ref="G20:I20"/>
    <mergeCell ref="A21:A29"/>
    <mergeCell ref="B21:D21"/>
    <mergeCell ref="E21:F21"/>
    <mergeCell ref="G21:I21"/>
    <mergeCell ref="B22:D22"/>
    <mergeCell ref="E22:F22"/>
    <mergeCell ref="G22:I22"/>
    <mergeCell ref="B23:D23"/>
    <mergeCell ref="E23:F23"/>
    <mergeCell ref="G23:I23"/>
    <mergeCell ref="B24:D24"/>
    <mergeCell ref="E24:F24"/>
    <mergeCell ref="G24:I24"/>
    <mergeCell ref="B25:D25"/>
    <mergeCell ref="E25:F25"/>
    <mergeCell ref="G25:I25"/>
    <mergeCell ref="B26:D26"/>
    <mergeCell ref="E26:F26"/>
    <mergeCell ref="G26:I26"/>
    <mergeCell ref="B27:D27"/>
    <mergeCell ref="E27:F27"/>
    <mergeCell ref="G27:I27"/>
    <mergeCell ref="B28:D28"/>
    <mergeCell ref="E28:F28"/>
    <mergeCell ref="G28:I28"/>
    <mergeCell ref="B29:F29"/>
    <mergeCell ref="G29:I29"/>
    <mergeCell ref="A30:A33"/>
    <mergeCell ref="B30:D30"/>
    <mergeCell ref="E30:F30"/>
    <mergeCell ref="G30:I30"/>
    <mergeCell ref="B31:D31"/>
    <mergeCell ref="E31:F31"/>
    <mergeCell ref="G31:I31"/>
    <mergeCell ref="B32:D32"/>
    <mergeCell ref="E32:F32"/>
    <mergeCell ref="G32:I32"/>
    <mergeCell ref="B33:F33"/>
    <mergeCell ref="G33:I33"/>
    <mergeCell ref="A34:A35"/>
    <mergeCell ref="B34:D34"/>
    <mergeCell ref="E34:F34"/>
    <mergeCell ref="G34:I34"/>
    <mergeCell ref="B35:F35"/>
    <mergeCell ref="G35:I35"/>
    <mergeCell ref="A36:A37"/>
    <mergeCell ref="B36:D36"/>
    <mergeCell ref="E36:F36"/>
    <mergeCell ref="G36:I36"/>
    <mergeCell ref="B37:F37"/>
    <mergeCell ref="G37:I37"/>
    <mergeCell ref="A38:A39"/>
    <mergeCell ref="B38:D38"/>
    <mergeCell ref="E38:F38"/>
    <mergeCell ref="G38:I38"/>
    <mergeCell ref="B39:F39"/>
    <mergeCell ref="G39:I39"/>
    <mergeCell ref="A40:F40"/>
    <mergeCell ref="G40:I40"/>
    <mergeCell ref="A41:F41"/>
    <mergeCell ref="G41:I41"/>
    <mergeCell ref="A43:I43"/>
    <mergeCell ref="A44:I44"/>
    <mergeCell ref="A46:G46"/>
    <mergeCell ref="H46:I46"/>
    <mergeCell ref="A47:G47"/>
    <mergeCell ref="H47:I47"/>
    <mergeCell ref="A48:G48"/>
    <mergeCell ref="H48:I48"/>
    <mergeCell ref="A49:G49"/>
    <mergeCell ref="H49:I49"/>
    <mergeCell ref="A50:G50"/>
    <mergeCell ref="H50:I50"/>
    <mergeCell ref="A51:G51"/>
    <mergeCell ref="H51:I51"/>
    <mergeCell ref="A52:G52"/>
    <mergeCell ref="H52:I52"/>
    <mergeCell ref="A53:G53"/>
    <mergeCell ref="H53:I53"/>
    <mergeCell ref="A54:G54"/>
    <mergeCell ref="H54:I54"/>
    <mergeCell ref="A55:G55"/>
    <mergeCell ref="H55:I55"/>
    <mergeCell ref="A56:G56"/>
    <mergeCell ref="H56:I56"/>
    <mergeCell ref="A57:I57"/>
    <mergeCell ref="A58:I58"/>
    <mergeCell ref="A59:E59"/>
    <mergeCell ref="F59:G59"/>
    <mergeCell ref="H59:I59"/>
    <mergeCell ref="A60:E60"/>
    <mergeCell ref="F60:G60"/>
    <mergeCell ref="H60:I60"/>
    <mergeCell ref="A61:E61"/>
    <mergeCell ref="F61:G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6:I66"/>
    <mergeCell ref="A67:I67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3"/>
    <mergeCell ref="H72:I73"/>
    <mergeCell ref="A73:E73"/>
    <mergeCell ref="A74:E74"/>
    <mergeCell ref="F74:G74"/>
    <mergeCell ref="H74:I74"/>
    <mergeCell ref="H77:I77"/>
    <mergeCell ref="H81:I81"/>
    <mergeCell ref="H82:I82"/>
    <mergeCell ref="H83:I83"/>
    <mergeCell ref="H84:I84"/>
    <mergeCell ref="H86:I86"/>
  </mergeCells>
  <printOptions/>
  <pageMargins left="0.5118055555555555" right="0.5118055555555555" top="1.18125" bottom="1.1812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Cesar Augusto da Silva</cp:lastModifiedBy>
  <dcterms:created xsi:type="dcterms:W3CDTF">2016-11-23T16:46:01Z</dcterms:created>
  <dcterms:modified xsi:type="dcterms:W3CDTF">2016-11-23T16:41:00Z</dcterms:modified>
  <cp:category/>
  <cp:version/>
  <cp:contentType/>
  <cp:contentStatus/>
</cp:coreProperties>
</file>