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735" activeTab="0"/>
  </bookViews>
  <sheets>
    <sheet name="Estimativa de Orçamento" sheetId="1" r:id="rId1"/>
    <sheet name="Composição do BDI" sheetId="2" r:id="rId2"/>
  </sheets>
  <definedNames/>
  <calcPr fullCalcOnLoad="1"/>
</workbook>
</file>

<file path=xl/sharedStrings.xml><?xml version="1.0" encoding="utf-8"?>
<sst xmlns="http://schemas.openxmlformats.org/spreadsheetml/2006/main" count="423" uniqueCount="243">
  <si>
    <t>Qtde.</t>
  </si>
  <si>
    <t>Unid.</t>
  </si>
  <si>
    <t>COMPOSIÇÃO DO BDI</t>
  </si>
  <si>
    <t>I.</t>
  </si>
  <si>
    <t>II.</t>
  </si>
  <si>
    <t>Parcelas constituintes da fórmula e respectivos valores</t>
  </si>
  <si>
    <t>Impostos:</t>
  </si>
  <si>
    <t>IMP</t>
  </si>
  <si>
    <t>Administração Central:</t>
  </si>
  <si>
    <t>Despesas Financeiras:</t>
  </si>
  <si>
    <t>DEF</t>
  </si>
  <si>
    <t>Lucro Bruto:</t>
  </si>
  <si>
    <t>LB</t>
  </si>
  <si>
    <t>III.</t>
  </si>
  <si>
    <t>BDI - Benefícios e Despesas Indiretas</t>
  </si>
  <si>
    <t>BDI:</t>
  </si>
  <si>
    <t>IV.</t>
  </si>
  <si>
    <t>ISS:</t>
  </si>
  <si>
    <t>PIS:</t>
  </si>
  <si>
    <t>COFINS:</t>
  </si>
  <si>
    <t>IMP:</t>
  </si>
  <si>
    <t>V.</t>
  </si>
  <si>
    <t>Imposto sobre Serviços (ISS) - Memória de Cálculo</t>
  </si>
  <si>
    <r>
      <t>LB</t>
    </r>
    <r>
      <rPr>
        <sz val="8"/>
        <color indexed="8"/>
        <rFont val="Arial"/>
        <family val="2"/>
      </rPr>
      <t xml:space="preserve"> corresponde à parcela de lucro bruto.</t>
    </r>
  </si>
  <si>
    <t xml:space="preserve">Obs.: A parcela relativa ao lucro não incorporará o repasse das incidências dos impostos IRPJ (Imposto de </t>
  </si>
  <si>
    <t>Renda da Pessoa Jurídica) e CSLL (Contribuição Social sobre o Lucro Líquido), visto que, conforme entendi</t>
  </si>
  <si>
    <t>mento firmado pelo Tribunal de Contas da União (Acórdão TCU 1595/2006 - Plenário e Acórdão TCU 950/2007 -</t>
  </si>
  <si>
    <t>Plenário), são tributos personalíssimos, de ônus exclusivo da proponente, os quais não devem ser repassados</t>
  </si>
  <si>
    <t>ao Contratante.</t>
  </si>
  <si>
    <t>Custo Unitário</t>
  </si>
  <si>
    <t>Tributação (TRIB) - Memória de Cálculo</t>
  </si>
  <si>
    <t>ADM</t>
  </si>
  <si>
    <t>Riscos:</t>
  </si>
  <si>
    <t>RIS</t>
  </si>
  <si>
    <t>Onde:</t>
  </si>
  <si>
    <r>
      <t>IMP</t>
    </r>
    <r>
      <rPr>
        <sz val="8"/>
        <color indexed="8"/>
        <rFont val="Arial"/>
        <family val="2"/>
      </rPr>
      <t xml:space="preserve"> corresponde à parcela de impostos incidentes sobre o faturamento;</t>
    </r>
  </si>
  <si>
    <r>
      <t>ADM</t>
    </r>
    <r>
      <rPr>
        <sz val="8"/>
        <color indexed="8"/>
        <rFont val="Arial"/>
        <family val="2"/>
      </rPr>
      <t xml:space="preserve"> corresponde à parcela de despesas administrativas (central);</t>
    </r>
  </si>
  <si>
    <r>
      <t>DEF</t>
    </r>
    <r>
      <rPr>
        <sz val="8"/>
        <color indexed="8"/>
        <rFont val="Arial"/>
        <family val="2"/>
      </rPr>
      <t xml:space="preserve"> corresponde à parcela de despesas financeiras e seguros;</t>
    </r>
  </si>
  <si>
    <r>
      <t>RIS</t>
    </r>
    <r>
      <rPr>
        <sz val="8"/>
        <color indexed="8"/>
        <rFont val="Arial"/>
        <family val="2"/>
      </rPr>
      <t xml:space="preserve"> corresponde à parcela de riscos e imprevistos;</t>
    </r>
  </si>
  <si>
    <t>Para Preencher a Planilha:</t>
  </si>
  <si>
    <r>
      <t>1- Inicie inserindo a alíquota (%) de</t>
    </r>
    <r>
      <rPr>
        <i/>
        <sz val="8"/>
        <color indexed="8"/>
        <rFont val="Arial"/>
        <family val="2"/>
      </rPr>
      <t xml:space="preserve"> ISS</t>
    </r>
    <r>
      <rPr>
        <sz val="8"/>
        <color indexed="8"/>
        <rFont val="Arial"/>
        <family val="2"/>
      </rPr>
      <t>.</t>
    </r>
  </si>
  <si>
    <r>
      <t>2- Insira o percentual do</t>
    </r>
    <r>
      <rPr>
        <i/>
        <sz val="8"/>
        <color indexed="8"/>
        <rFont val="Arial"/>
        <family val="2"/>
      </rPr>
      <t xml:space="preserve"> PIS</t>
    </r>
    <r>
      <rPr>
        <sz val="8"/>
        <color indexed="8"/>
        <rFont val="Arial"/>
        <family val="2"/>
      </rPr>
      <t>.</t>
    </r>
  </si>
  <si>
    <r>
      <t>3- Insira percentual do</t>
    </r>
    <r>
      <rPr>
        <i/>
        <sz val="8"/>
        <color indexed="8"/>
        <rFont val="Arial"/>
        <family val="2"/>
      </rPr>
      <t xml:space="preserve"> COFINS.</t>
    </r>
  </si>
  <si>
    <r>
      <t xml:space="preserve">4- Insira o percentual de </t>
    </r>
    <r>
      <rPr>
        <i/>
        <sz val="8"/>
        <color indexed="8"/>
        <rFont val="Arial"/>
        <family val="2"/>
      </rPr>
      <t>Administração Central (ADM)</t>
    </r>
    <r>
      <rPr>
        <sz val="8"/>
        <color indexed="8"/>
        <rFont val="Arial"/>
        <family val="2"/>
      </rPr>
      <t xml:space="preserve">. </t>
    </r>
  </si>
  <si>
    <r>
      <t xml:space="preserve">5- Insira o percentual de </t>
    </r>
    <r>
      <rPr>
        <i/>
        <sz val="8"/>
        <color indexed="8"/>
        <rFont val="Arial"/>
        <family val="2"/>
      </rPr>
      <t>Despesas Financeiras</t>
    </r>
    <r>
      <rPr>
        <sz val="8"/>
        <color indexed="8"/>
        <rFont val="Arial"/>
        <family val="2"/>
      </rPr>
      <t>.</t>
    </r>
  </si>
  <si>
    <r>
      <t>6- Insira o percentual de</t>
    </r>
    <r>
      <rPr>
        <i/>
        <sz val="8"/>
        <color indexed="8"/>
        <rFont val="Arial"/>
        <family val="2"/>
      </rPr>
      <t xml:space="preserve"> Riscos</t>
    </r>
    <r>
      <rPr>
        <sz val="8"/>
        <color indexed="8"/>
        <rFont val="Arial"/>
        <family val="2"/>
      </rPr>
      <t>.</t>
    </r>
  </si>
  <si>
    <r>
      <t>7- Finalize inserindo o percentual de</t>
    </r>
    <r>
      <rPr>
        <i/>
        <sz val="8"/>
        <color indexed="8"/>
        <rFont val="Arial"/>
        <family val="2"/>
      </rPr>
      <t xml:space="preserve"> Lucro Bruto</t>
    </r>
    <r>
      <rPr>
        <sz val="8"/>
        <color indexed="8"/>
        <rFont val="Arial"/>
        <family val="2"/>
      </rPr>
      <t>.</t>
    </r>
  </si>
  <si>
    <t>Alíquota:</t>
  </si>
  <si>
    <t xml:space="preserve"> 1.</t>
  </si>
  <si>
    <t>INFRAESTRUTURA COMUM</t>
  </si>
  <si>
    <t xml:space="preserve"> 1. 1.</t>
  </si>
  <si>
    <t>ELETRODUTOS/PERFILADOS/ELETROCALHAS/CANALETAS</t>
  </si>
  <si>
    <t xml:space="preserve"> 1. 1. 1.</t>
  </si>
  <si>
    <t>M</t>
  </si>
  <si>
    <t xml:space="preserve"> 1. 1. 2.</t>
  </si>
  <si>
    <t xml:space="preserve"> 1. 1. 3.</t>
  </si>
  <si>
    <t>UN</t>
  </si>
  <si>
    <t xml:space="preserve"> 1. 1. 4.</t>
  </si>
  <si>
    <t>SEAL TUBE</t>
  </si>
  <si>
    <t xml:space="preserve"> 1. 1. 5.</t>
  </si>
  <si>
    <t>ELETROCALHA PERFURADA</t>
  </si>
  <si>
    <t xml:space="preserve"> 1. 1. 6.</t>
  </si>
  <si>
    <t>PERFILADO</t>
  </si>
  <si>
    <t>ACESSORIOS/CONEXOES PARA PERFILADO/ELETROCALHA</t>
  </si>
  <si>
    <t>OUTROS</t>
  </si>
  <si>
    <t xml:space="preserve"> 2.</t>
  </si>
  <si>
    <t>COMPONENTES DE INSTALACOES ELETRICAS</t>
  </si>
  <si>
    <t xml:space="preserve"> 2. 1.</t>
  </si>
  <si>
    <t>DISJUNTORES/DISPOSITIVOS DE PROTECAO/CHAVES REVERSORAS</t>
  </si>
  <si>
    <t xml:space="preserve"> 2. 2.</t>
  </si>
  <si>
    <t>FIOS E CABOS/ACESSORIOS</t>
  </si>
  <si>
    <t xml:space="preserve"> 2. 3.</t>
  </si>
  <si>
    <t>QUADROS ELETRICOS</t>
  </si>
  <si>
    <t xml:space="preserve"> 3.</t>
  </si>
  <si>
    <t>COMPONENTES DE INSTALACOES LOGICAS</t>
  </si>
  <si>
    <t xml:space="preserve"> 3. 1.</t>
  </si>
  <si>
    <t>CABEAMENTO METALICO</t>
  </si>
  <si>
    <t xml:space="preserve"> 3. 1. 1.</t>
  </si>
  <si>
    <t>CABOS/CORDOES</t>
  </si>
  <si>
    <t xml:space="preserve"> 3. 1. 2.</t>
  </si>
  <si>
    <t xml:space="preserve"> 3. 1. 3.</t>
  </si>
  <si>
    <t>PATCH PANELS</t>
  </si>
  <si>
    <t>RACKS/ACESSORIOS</t>
  </si>
  <si>
    <t>MANUTENÇÃO PROGRAMADA</t>
  </si>
  <si>
    <t>MS</t>
  </si>
  <si>
    <t>B.D.I</t>
  </si>
  <si>
    <t>TOTAL DO ORÇAMENTO</t>
  </si>
  <si>
    <t>.1</t>
  </si>
  <si>
    <t>.2</t>
  </si>
  <si>
    <t>.3</t>
  </si>
  <si>
    <t>.4</t>
  </si>
  <si>
    <t>.5</t>
  </si>
  <si>
    <t>ELETRODUTO FLEXIVEL DE ACO ZINCADO REVEST. EXT. PVC 3/4"</t>
  </si>
  <si>
    <t>ELETROCALHA PERFURADA GALVANIZADA 100X50 MM EM "U" CHAPA #20 C/ TAMPA</t>
  </si>
  <si>
    <t>ELETROCALHA PERFURADA GALVANIZADA 150X100 MM EM "U" CHAPA #20 C/ TAMPA</t>
  </si>
  <si>
    <t>PERFILADO 38x38MM PÇ DE 6M C/ ACESS DE FIXAÇÃO E S/TAMPA</t>
  </si>
  <si>
    <t>CONEXAO PARA ELETROCALHA PERFURADA 100X50 MM REF. TODOS TIPOS</t>
  </si>
  <si>
    <t>CONEXAO PARA PERFILADO GALVANIZADO 38X38 MM REF. TODOS TIPOS</t>
  </si>
  <si>
    <t>CONEXAO PARA ELETROCALHA PERFURADA 150X100 MM REF. TODOS TIPOS</t>
  </si>
  <si>
    <t>DERIVACAO LATERAL DE ELETROCALHA OU PERFILADO P/ ELETRODUTOS 3/4" A 2"</t>
  </si>
  <si>
    <t>.6</t>
  </si>
  <si>
    <t>.7</t>
  </si>
  <si>
    <t>COLUNA DE ALUMÍNIO EXTRUDADO 2,2M (PLUS LIGHT)</t>
  </si>
  <si>
    <t>.8</t>
  </si>
  <si>
    <t>DUTO SLIM EM ALUMINIO 53MMX14MMX1,5M</t>
  </si>
  <si>
    <t>FIXADOR PARA PORTA EQUIPAMENTO 19,5MM PARA DUTO SLIM</t>
  </si>
  <si>
    <t>.9</t>
  </si>
  <si>
    <t>.11</t>
  </si>
  <si>
    <t>.12</t>
  </si>
  <si>
    <t>.16</t>
  </si>
  <si>
    <t>.17</t>
  </si>
  <si>
    <t>.18</t>
  </si>
  <si>
    <t>ESPIRADUTO 3/4"</t>
  </si>
  <si>
    <t>DISPOSITIVO DE PROTECAO CONTRA SURTO (DPS) MONOPOLAR Imax ATE 50KA</t>
  </si>
  <si>
    <t>INTERRUPTOR DIFERENCIAL RESIDUAL DR 4 POLOS REF. 25 - 63A / 30mA</t>
  </si>
  <si>
    <t>INTERRUPTOR DIFERENCIAL RESIDUAL DR 2 POLOS REF. 25 - 63A / 30mA</t>
  </si>
  <si>
    <t>CABO MULTIPOLAR EM COBRE 3X1,5 MM2 ISOL. PVC 750V</t>
  </si>
  <si>
    <t>CABO MULTIPOLAR EM COBRE 3X2,5 MM2 ISOL. PVC 750V</t>
  </si>
  <si>
    <t>RACK PAREDE 19 12U x 570mm PORTA C/ ACRÍLICO</t>
  </si>
  <si>
    <t>RACK PAREDE 19 9U x 570mm PORTA C/ ACRÍLICO</t>
  </si>
  <si>
    <t>RACK PISO FECHADO 19 42U x 1000mm PORTA COM ACRÍLICO</t>
  </si>
  <si>
    <t>ORGANIZADOR DE CABOS 1U 19"</t>
  </si>
  <si>
    <t xml:space="preserve">ELETRODUTO FLEXIVEL DE ACO ZINCADO REVEST. EXT. PVC  1" </t>
  </si>
  <si>
    <t xml:space="preserve">CABO DE COBRE ISOL PVC RESIST A CHAMA 450/750V 2,5mm² </t>
  </si>
  <si>
    <t xml:space="preserve">CABO DE COBRE ISO. PVC RESIST CHAMA 450/750 V 4 MM2 </t>
  </si>
  <si>
    <t xml:space="preserve">CABO DE COBRE ISOL PVC RESIST CHAMA 450/750V 6mm2 </t>
  </si>
  <si>
    <t xml:space="preserve">CABO DE COBRE ISOL PVC RESIST A CHAMA 450/750V 10 mm2 </t>
  </si>
  <si>
    <t xml:space="preserve">CABO DE COBRE ISO. PVC RESIST CHAMA 450/750 V 25 MM2 </t>
  </si>
  <si>
    <t xml:space="preserve">CABO DE COBRE ISOL PVC RESIST A CHAMA 450/750V 35mm² </t>
  </si>
  <si>
    <t>CURVA HORIZONTAL 90º STANDARD (EM ALUMINIO) P/ DUTOS 25MM X 73 MM</t>
  </si>
  <si>
    <t>CURVA VERTICAL 90º STANDARD (EM ALUMINIO) P/ DUTOS 25MM x 73MM</t>
  </si>
  <si>
    <t>CURVA VERTICAL 90º STANDARD (EM ALUMINIO) P/ DUTOS 45MM x 73MM</t>
  </si>
  <si>
    <t>CURVA HORIZONTAL 90º STANDARD (EM ALUMINIO) P/ DUTOS 45MM X 73 MM</t>
  </si>
  <si>
    <t>CURVA HORIZONTAL 90° R20MM (EM ALUMINIO) PARA DUTO SLIM 53X14MM</t>
  </si>
  <si>
    <t>ADAPTADOR DE ELETRODUTOS REF. TODOS TIPOS PARA DUTOS 25X73 MM</t>
  </si>
  <si>
    <t>ADAPTADOR DE ELETRODUTOS REF. TODOS TIPOS PARA DUTOS 45X73 MM</t>
  </si>
  <si>
    <t>DUTO ALUM 73X25, SIMPLES, C/TAMPA</t>
  </si>
  <si>
    <t>DUTO ALUM 73X25, C/DIV CENTRAL</t>
  </si>
  <si>
    <t>DUTO ALUM 73X25, C/ DIV TIPO D</t>
  </si>
  <si>
    <t>DUTO ALUM 73X45, SIMPLES COM TAMPA</t>
  </si>
  <si>
    <t>DUTO ALUM 73X45, C/DIV CENTRAL</t>
  </si>
  <si>
    <t>DUTO ALUM 73X45, C/ DIV TIPO D</t>
  </si>
  <si>
    <t>CX. DERIV. DUTO ALUM. 73X25MM, TIPO T</t>
  </si>
  <si>
    <t>CX DERIV DUTO ALUM 73X45MM, TIPO T</t>
  </si>
  <si>
    <t>CX DERIV DUTO ALUM 73X45MM, TIPO X</t>
  </si>
  <si>
    <t>CX DERIV DUTO ALUM 73X25MM, TIPO X</t>
  </si>
  <si>
    <t>PORTA EQUIP P/ 3 BLOCOS (SEM OS BLOCOS) P/DUTO ALUM</t>
  </si>
  <si>
    <t>TOMADA RETANGULAR ELÉTRICA TIPO BLOCO VERMELHA 250V/20A P/ PORTA EQUIPAMENTO</t>
  </si>
  <si>
    <t>BLOCO CEGO  P/ PORTA EQUIPAMENTO</t>
  </si>
  <si>
    <t>BLOCO P/ COAXIAL P/ PORTA EQUIPAMENTO</t>
  </si>
  <si>
    <t>ADAPTER/PATCH CABLE CAT5E, C = 2,5 m</t>
  </si>
  <si>
    <t>ADAPTER/PATCH CABLE CAT6, C = 2,5 m</t>
  </si>
  <si>
    <t>ADAPTER/PATCH CABLE CAT5E, C=1.5m</t>
  </si>
  <si>
    <t>ADAPTER/PATCH CABLE CAT5E, C = 3 m</t>
  </si>
  <si>
    <t>ADAPTER/PATCH CABLE CAT6, C = 3 m</t>
  </si>
  <si>
    <t>ADAPTER/PATCH CABLE CAT5E, C = 5 m</t>
  </si>
  <si>
    <t>ADAPTER/PATCH CABLE CAT6, C = 5 m</t>
  </si>
  <si>
    <t>ELETROCALHA PERFURADA GALVANIZADA 200X100 MM EM "U" CHAPA #20 C/ TAMPA</t>
  </si>
  <si>
    <t>CONEXAO PARA ELETROCALHA PERFURADA 200X100 MM REF. TODOS TIPOS</t>
  </si>
  <si>
    <t>ESPIRADUTO 1"</t>
  </si>
  <si>
    <t xml:space="preserve">DISJUNTOR TERMOMAGNETICO MONOPOLAR DIN/IEC 30A 240V </t>
  </si>
  <si>
    <t xml:space="preserve">DISJUNTOR TERMOMOMAGNETICO BIPOLAR DIN/IEC 10 A 50A </t>
  </si>
  <si>
    <t xml:space="preserve">DISJUNTOR TERMOMAGNETICO TRIPOLAR DIN/IEC 10 a 50A 240V </t>
  </si>
  <si>
    <t xml:space="preserve">DISJUNTOR TERMOMAGNETICO TRIPOLAR DIN/IEC 60 a 100A 240V </t>
  </si>
  <si>
    <t xml:space="preserve">QUADRO DISTRIB DE SOBREPOR CAPAC 18 DISJ DIN C/ BARRAM </t>
  </si>
  <si>
    <t xml:space="preserve">QUADRO DISTRIB DE SOBREPOR CAPAC 24 DISJ DIN C/ BARRAM </t>
  </si>
  <si>
    <t xml:space="preserve">QUADRO DISTRIB DE SOBREPOR CAPAC 32 DISJ DIN C/ BARRAM </t>
  </si>
  <si>
    <t>RÉGUA DE TOMADAS PARA RACK 19", COM SEIS TOMADAS</t>
  </si>
  <si>
    <t>MANUTENÇÃO PROGRAMADA CABEAMENTO MENSAL</t>
  </si>
  <si>
    <t>.10</t>
  </si>
  <si>
    <t>.13</t>
  </si>
  <si>
    <t>.14</t>
  </si>
  <si>
    <t>.15</t>
  </si>
  <si>
    <t>MANUTENÇÃO NÃO PROGRAMADA</t>
  </si>
  <si>
    <t>2.</t>
  </si>
  <si>
    <t>Evento</t>
  </si>
  <si>
    <t>Circuito</t>
  </si>
  <si>
    <t>Ponto</t>
  </si>
  <si>
    <t>Fibra</t>
  </si>
  <si>
    <t>UM</t>
  </si>
  <si>
    <t xml:space="preserve"> 1. 1.7.</t>
  </si>
  <si>
    <t>DISJUNTOR TERMOMAGNETICO MONOPOLAR DIN/IEC 16 A 20A 240V</t>
  </si>
  <si>
    <t>DUTOTEC (PADRÃO ALERGS)</t>
  </si>
  <si>
    <t>ACESSORIOS/CONEXOES PARA DUTOTEC (PADRÃO ALERGS)</t>
  </si>
  <si>
    <t>Custo Unitário Máximo</t>
  </si>
  <si>
    <t xml:space="preserve">Planilha Estimativa de Orçamento </t>
  </si>
  <si>
    <t>Descrição do Material</t>
  </si>
  <si>
    <t>Item</t>
  </si>
  <si>
    <t>INSTALAÇÃO DE PONTO DE LÓGICA +ELÉTRICA</t>
  </si>
  <si>
    <t>INSTALAÇÃO DE PONTO DE LÓGICA</t>
  </si>
  <si>
    <t>INSTALAÇÃO DE PONTO DE ELÉTRICA</t>
  </si>
  <si>
    <t>FUSÃO DE FIBRA ÓPTICA (POR CADA FIBRA FUNDIDA)</t>
  </si>
  <si>
    <t>REDISPOSIÇÃO DE PONTO DE LÓGICA+ELÉTRICA</t>
  </si>
  <si>
    <t>REDISPOSIÇÃO DE PONTO DE LÓGICA</t>
  </si>
  <si>
    <t>REDISPOSIÇÃO DE PONTO DE ELÉTRICA</t>
  </si>
  <si>
    <t>CONSERTO DE PONTO DE LÓGICA</t>
  </si>
  <si>
    <t>CONSERTO DE PONTO DE ELÉTRICA ESTABILIZADA</t>
  </si>
  <si>
    <t>REMOÇÃO DO PONTO DE LÓGICA+ELÉTRICA</t>
  </si>
  <si>
    <t>REMOÇÃO DO PONTO DE LÓGICA</t>
  </si>
  <si>
    <t>REMOÇÃO DO PONTO DE ELÉTRICA</t>
  </si>
  <si>
    <t>EXPANSÃO DO PONTO ELÉTRICO</t>
  </si>
  <si>
    <t>TROCA DE QUADRO ELÉTRICO, VALOR POR CIRCUITO ELÉTRICO</t>
  </si>
  <si>
    <t>TROCA DE RACK, VALOR POR PONTO LÓGICO</t>
  </si>
  <si>
    <t>ORGANIZAÇÃO DE RACK, VALOR POR PONTO LÓGICO</t>
  </si>
  <si>
    <t>Custo Total</t>
  </si>
  <si>
    <t>Fórmula adotada pela ALRS</t>
  </si>
  <si>
    <t>TOTAL (MATERIAIS + SERVIÇOS)</t>
  </si>
  <si>
    <t>1</t>
  </si>
  <si>
    <t>CABO COAXIAL RG-6, COM BLINDAGEM EM MALHA DE PELO MENOS 90%</t>
  </si>
  <si>
    <t>2</t>
  </si>
  <si>
    <t>CABO COAXIAL RGC-59, COM BLINDAGEM EM MALHA DE PELO MENOS 90%</t>
  </si>
  <si>
    <t xml:space="preserve"> 4.</t>
  </si>
  <si>
    <t>COMPONENTES DE CIRCUITO INTERNO DE TV ANALÓGICA</t>
  </si>
  <si>
    <t>.19</t>
  </si>
  <si>
    <t>.20</t>
  </si>
  <si>
    <t>INSTALAÇÃO DE PONTO DE TV</t>
  </si>
  <si>
    <t>REDISPOSIÇÃO DE PONTO DE TV</t>
  </si>
  <si>
    <t>CONSERTO DE PONTO DE TV</t>
  </si>
  <si>
    <t>REMOÇÃO DO PONTO DE TV</t>
  </si>
  <si>
    <t>Descrição do Serviço</t>
  </si>
  <si>
    <t xml:space="preserve"> </t>
  </si>
  <si>
    <t>.21</t>
  </si>
  <si>
    <t>LANÇAMENTO DE FIBRA ÓTICA</t>
  </si>
  <si>
    <t xml:space="preserve"> 3. 2.</t>
  </si>
  <si>
    <t>CABEAMENTO ÓTICO</t>
  </si>
  <si>
    <t xml:space="preserve"> 3. 2. 1.</t>
  </si>
  <si>
    <t>CABOS/CORDÕES</t>
  </si>
  <si>
    <t>FIBRA ÓTICA MULTIMODO TIPO OM1, CONJUNTO COM PELO MENOS 6 VIAS REVESTIDAS EM ACRILATO E RESISTENTE A UMIDADE</t>
  </si>
  <si>
    <t>FIBRA ÓTICA MULTIMODO TIPO OM4, CONJUNTO COM PELO MENOS 12 VIAS REVESTIDAS EM ACRILATO E RESISTENTE A UMIDADE</t>
  </si>
  <si>
    <t>FIBRA ÓTICA MONOMODO, CONJUNTO COM PELO MENOS 12 VIAS REVESTIDAS EM ACRILATO E RESISTENTE A UMIDADE</t>
  </si>
  <si>
    <t>CORDÃO ÓTICO 2,5M SC-LC MM (MULTIMODO) 62.5/125 PVC 3.0MM DUPLEX LARANJA.</t>
  </si>
  <si>
    <t>CORDÃO ÓTICO 2,5M SC-SC MM (MULTIMODO) 62.5/125 PVC 3.0MM DUPLEX LARANJA.</t>
  </si>
  <si>
    <t>CORDÃO ÓTICO DUPLEX MULTIMODO ACQUA OM4 50/125µ LC/LC SPC 2,5 METROS</t>
  </si>
  <si>
    <t>CORDÃO ÓTICO DUPLEX MULTIMODO ACQUA OM4 50/125µ LC/LC SPC 1,8 METROS</t>
  </si>
  <si>
    <t xml:space="preserve"> 3. 2. 2.</t>
  </si>
  <si>
    <t>DISTRIBUIDOR ÓTICO</t>
  </si>
  <si>
    <t>DISTRIBUIDOR INTERNO ÓTICO, CAIXA METÁLICA PADRÃO 19”, COM ALTURA DE 1U</t>
  </si>
  <si>
    <t>BLOCO P/ CONECTOR FÊMEA RJ45 SYSTIMAX/AMP  P/ PORTA EQUIPAMENTO</t>
  </si>
  <si>
    <t>CONECTOR TIPO RJ45 FÊMEA CATEGORIA 6 SYSTIMAX/AMP P/ BLOCO</t>
  </si>
  <si>
    <t>SEPTO DIVISOR PERFURADO GALVANIZADO PARA ELETROCALHA 50 MMDERIVACAO LATERAL DE ELETROCALHA OU PERFILADO P/ ELETRODUTOS 3/4" A 2"</t>
  </si>
  <si>
    <t>CABO LÓGICO UTP CATEGORIA 6 CINZA. MARCA COMMSCOPE SYSTIMAX/AMP (PADRÃO ALERGS)</t>
  </si>
  <si>
    <t>PATCH PANEL 24 PORTAS CAT 6, SOLUÇÃO COMMSCOPE SYSTIMAX/AMP (PADRÃO ALERGS).</t>
  </si>
  <si>
    <t>ADAPTER/PATCH CABLE CAT6, C=1.5m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</si>
</sst>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0" fontId="4" fillId="0" borderId="0" xfId="52" applyNumberFormat="1" applyFont="1" applyFill="1" applyBorder="1" applyAlignment="1" applyProtection="1">
      <alignment/>
      <protection/>
    </xf>
    <xf numFmtId="10" fontId="0" fillId="0" borderId="0" xfId="52" applyNumberFormat="1" applyFont="1" applyFill="1" applyBorder="1" applyAlignment="1" applyProtection="1">
      <alignment/>
      <protection/>
    </xf>
    <xf numFmtId="10" fontId="11" fillId="33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48" applyFo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0" fontId="0" fillId="0" borderId="11" xfId="52" applyNumberFormat="1" applyFont="1" applyFill="1" applyBorder="1" applyAlignment="1" applyProtection="1">
      <alignment horizontal="right" vertical="center"/>
      <protection/>
    </xf>
    <xf numFmtId="10" fontId="2" fillId="0" borderId="11" xfId="52" applyNumberFormat="1" applyFont="1" applyFill="1" applyBorder="1" applyAlignment="1" applyProtection="1">
      <alignment horizontal="right" vertical="center"/>
      <protection/>
    </xf>
    <xf numFmtId="10" fontId="8" fillId="0" borderId="11" xfId="0" applyNumberFormat="1" applyFont="1" applyBorder="1" applyAlignment="1" applyProtection="1">
      <alignment horizontal="right" vertical="center"/>
      <protection/>
    </xf>
    <xf numFmtId="0" fontId="12" fillId="0" borderId="0" xfId="49" applyFont="1" applyProtection="1">
      <alignment/>
      <protection/>
    </xf>
    <xf numFmtId="0" fontId="13" fillId="0" borderId="0" xfId="48" applyFont="1" applyProtection="1">
      <alignment/>
      <protection/>
    </xf>
    <xf numFmtId="0" fontId="14" fillId="0" borderId="0" xfId="48" applyFo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0" fontId="2" fillId="0" borderId="0" xfId="52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49" fontId="15" fillId="0" borderId="14" xfId="0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0" fontId="4" fillId="0" borderId="13" xfId="51" applyNumberFormat="1" applyFont="1" applyBorder="1" applyAlignment="1" applyProtection="1">
      <alignment/>
      <protection/>
    </xf>
    <xf numFmtId="10" fontId="0" fillId="34" borderId="11" xfId="52" applyNumberFormat="1" applyFont="1" applyFill="1" applyBorder="1" applyAlignment="1" applyProtection="1">
      <alignment horizontal="right" vertical="center"/>
      <protection locked="0"/>
    </xf>
    <xf numFmtId="164" fontId="4" fillId="0" borderId="13" xfId="0" applyNumberFormat="1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164" fontId="4" fillId="13" borderId="13" xfId="0" applyNumberFormat="1" applyFont="1" applyFill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4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3" fillId="0" borderId="0" xfId="0" applyFont="1" applyBorder="1" applyAlignment="1">
      <alignment horizontal="justify" vertical="center" wrapText="1"/>
    </xf>
    <xf numFmtId="164" fontId="4" fillId="0" borderId="16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4" fillId="13" borderId="0" xfId="0" applyNumberFormat="1" applyFont="1" applyFill="1" applyBorder="1" applyAlignment="1" applyProtection="1">
      <alignment/>
      <protection locked="0"/>
    </xf>
    <xf numFmtId="0" fontId="54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center" wrapText="1"/>
      <protection/>
    </xf>
    <xf numFmtId="49" fontId="15" fillId="0" borderId="17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15" fillId="0" borderId="18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/>
      <protection/>
    </xf>
    <xf numFmtId="164" fontId="4" fillId="13" borderId="15" xfId="0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/>
    </xf>
    <xf numFmtId="164" fontId="4" fillId="0" borderId="19" xfId="0" applyNumberFormat="1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4" fontId="15" fillId="0" borderId="20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Alignment="1">
      <alignment horizontal="center"/>
    </xf>
    <xf numFmtId="164" fontId="4" fillId="0" borderId="17" xfId="0" applyNumberFormat="1" applyFont="1" applyFill="1" applyBorder="1" applyAlignment="1" applyProtection="1">
      <alignment/>
      <protection/>
    </xf>
    <xf numFmtId="164" fontId="4" fillId="0" borderId="21" xfId="0" applyNumberFormat="1" applyFont="1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164" fontId="17" fillId="0" borderId="17" xfId="0" applyNumberFormat="1" applyFont="1" applyBorder="1" applyAlignment="1" applyProtection="1">
      <alignment/>
      <protection/>
    </xf>
    <xf numFmtId="0" fontId="3" fillId="0" borderId="0" xfId="48" applyFont="1" applyBorder="1" applyProtection="1">
      <alignment/>
      <protection/>
    </xf>
    <xf numFmtId="0" fontId="5" fillId="0" borderId="0" xfId="48" applyFont="1" applyBorder="1" applyProtection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 com bdi" xfId="48"/>
    <cellStyle name="Normal_Plan orçam com bdi" xfId="49"/>
    <cellStyle name="Nota" xfId="50"/>
    <cellStyle name="Percent" xfId="51"/>
    <cellStyle name="Porcentagem_Planilha Orçamentária com b.d.i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104775</xdr:rowOff>
    </xdr:from>
    <xdr:to>
      <xdr:col>4</xdr:col>
      <xdr:colOff>419100</xdr:colOff>
      <xdr:row>7</xdr:row>
      <xdr:rowOff>19050</xdr:rowOff>
    </xdr:to>
    <xdr:pic>
      <xdr:nvPicPr>
        <xdr:cNvPr id="1" name="Picture 3" descr="T:\Documentos\Modelos_de_Planilha\BDI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95325"/>
          <a:ext cx="3333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12">
      <selection activeCell="F11" sqref="F11"/>
    </sheetView>
  </sheetViews>
  <sheetFormatPr defaultColWidth="9.140625" defaultRowHeight="12.75"/>
  <cols>
    <col min="1" max="1" width="6.140625" style="0" customWidth="1"/>
    <col min="2" max="2" width="70.00390625" style="0" bestFit="1" customWidth="1"/>
    <col min="3" max="3" width="7.00390625" style="0" customWidth="1"/>
    <col min="4" max="4" width="6.140625" style="0" customWidth="1"/>
    <col min="5" max="5" width="10.7109375" style="0" customWidth="1"/>
    <col min="6" max="6" width="8.57421875" style="0" customWidth="1"/>
    <col min="7" max="7" width="12.28125" style="0" customWidth="1"/>
  </cols>
  <sheetData>
    <row r="1" spans="1:7" ht="18">
      <c r="A1" s="74" t="s">
        <v>185</v>
      </c>
      <c r="B1" s="74"/>
      <c r="C1" s="74"/>
      <c r="D1" s="74"/>
      <c r="E1" s="74"/>
      <c r="F1" s="74"/>
      <c r="G1" s="74"/>
    </row>
    <row r="2" spans="1:7" ht="38.25">
      <c r="A2" s="42" t="s">
        <v>187</v>
      </c>
      <c r="B2" s="47" t="s">
        <v>186</v>
      </c>
      <c r="C2" s="42" t="s">
        <v>0</v>
      </c>
      <c r="D2" s="42" t="s">
        <v>1</v>
      </c>
      <c r="E2" s="42" t="s">
        <v>184</v>
      </c>
      <c r="F2" s="42" t="s">
        <v>29</v>
      </c>
      <c r="G2" s="42" t="s">
        <v>204</v>
      </c>
    </row>
    <row r="3" spans="1:7" ht="12.75">
      <c r="A3" s="31" t="s">
        <v>48</v>
      </c>
      <c r="B3" s="67" t="s">
        <v>49</v>
      </c>
      <c r="C3" s="68"/>
      <c r="D3" s="69"/>
      <c r="E3" s="69"/>
      <c r="F3" s="32"/>
      <c r="G3" s="32"/>
    </row>
    <row r="4" spans="1:7" ht="12.75">
      <c r="A4" s="60" t="s">
        <v>50</v>
      </c>
      <c r="B4" s="70" t="s">
        <v>51</v>
      </c>
      <c r="C4" s="71"/>
      <c r="D4" s="50"/>
      <c r="E4" s="50"/>
      <c r="F4" s="63"/>
      <c r="G4" s="33"/>
    </row>
    <row r="5" spans="1:7" ht="12.75">
      <c r="A5" s="60" t="s">
        <v>52</v>
      </c>
      <c r="B5" s="70" t="s">
        <v>58</v>
      </c>
      <c r="C5" s="71"/>
      <c r="D5" s="50"/>
      <c r="E5" s="50"/>
      <c r="F5" s="48"/>
      <c r="G5" s="37"/>
    </row>
    <row r="6" spans="1:7" ht="12.75">
      <c r="A6" s="61" t="s">
        <v>87</v>
      </c>
      <c r="B6" s="50" t="s">
        <v>92</v>
      </c>
      <c r="C6" s="51">
        <v>35</v>
      </c>
      <c r="D6" s="50" t="s">
        <v>53</v>
      </c>
      <c r="E6" s="49">
        <v>7.796666666666667</v>
      </c>
      <c r="F6" s="64">
        <v>0</v>
      </c>
      <c r="G6" s="37">
        <f>IF(F6&gt;E6*1.1,"&gt;10%",C6*F6)</f>
        <v>0</v>
      </c>
    </row>
    <row r="7" spans="1:7" ht="12.75">
      <c r="A7" s="61" t="s">
        <v>88</v>
      </c>
      <c r="B7" s="50" t="s">
        <v>122</v>
      </c>
      <c r="C7" s="51">
        <v>150</v>
      </c>
      <c r="D7" s="50" t="s">
        <v>53</v>
      </c>
      <c r="E7" s="49">
        <v>9.926666666666668</v>
      </c>
      <c r="F7" s="64">
        <v>0</v>
      </c>
      <c r="G7" s="37">
        <f>IF(F7&gt;E7*1.1,"&gt;10%",C7*F7)</f>
        <v>0</v>
      </c>
    </row>
    <row r="8" spans="1:7" ht="12.75">
      <c r="A8" s="60" t="s">
        <v>54</v>
      </c>
      <c r="B8" s="70" t="s">
        <v>60</v>
      </c>
      <c r="C8" s="55"/>
      <c r="D8" s="50"/>
      <c r="E8" s="49"/>
      <c r="F8" s="65"/>
      <c r="G8" s="37"/>
    </row>
    <row r="9" spans="1:7" ht="12.75">
      <c r="A9" s="61" t="s">
        <v>87</v>
      </c>
      <c r="B9" s="50" t="s">
        <v>93</v>
      </c>
      <c r="C9" s="51">
        <v>20</v>
      </c>
      <c r="D9" s="50" t="s">
        <v>53</v>
      </c>
      <c r="E9" s="49">
        <v>47.276666666666664</v>
      </c>
      <c r="F9" s="64">
        <v>0</v>
      </c>
      <c r="G9" s="37">
        <f aca="true" t="shared" si="0" ref="G9:G70">IF(F9&gt;E9*1.1,"&gt;10%",C9*F9)</f>
        <v>0</v>
      </c>
    </row>
    <row r="10" spans="1:7" ht="12.75">
      <c r="A10" s="61" t="s">
        <v>88</v>
      </c>
      <c r="B10" s="50" t="s">
        <v>94</v>
      </c>
      <c r="C10" s="51">
        <v>20</v>
      </c>
      <c r="D10" s="50" t="s">
        <v>53</v>
      </c>
      <c r="E10" s="49">
        <v>63.32333333333332</v>
      </c>
      <c r="F10" s="64">
        <v>0</v>
      </c>
      <c r="G10" s="37">
        <f t="shared" si="0"/>
        <v>0</v>
      </c>
    </row>
    <row r="11" spans="1:7" ht="12.75">
      <c r="A11" s="61" t="s">
        <v>89</v>
      </c>
      <c r="B11" s="50" t="s">
        <v>157</v>
      </c>
      <c r="C11" s="51">
        <v>20</v>
      </c>
      <c r="D11" s="50" t="s">
        <v>53</v>
      </c>
      <c r="E11" s="49">
        <v>119.50666666666666</v>
      </c>
      <c r="F11" s="64">
        <v>0</v>
      </c>
      <c r="G11" s="37">
        <f t="shared" si="0"/>
        <v>0</v>
      </c>
    </row>
    <row r="12" spans="1:7" ht="12.75">
      <c r="A12" s="60" t="s">
        <v>55</v>
      </c>
      <c r="B12" s="70" t="s">
        <v>62</v>
      </c>
      <c r="C12" s="55"/>
      <c r="D12" s="50"/>
      <c r="E12" s="49"/>
      <c r="F12" s="65"/>
      <c r="G12" s="37"/>
    </row>
    <row r="13" spans="1:7" ht="12.75">
      <c r="A13" s="61" t="s">
        <v>87</v>
      </c>
      <c r="B13" s="50" t="s">
        <v>95</v>
      </c>
      <c r="C13" s="51">
        <v>5</v>
      </c>
      <c r="D13" s="50" t="s">
        <v>56</v>
      </c>
      <c r="E13" s="49">
        <v>52.31999999999999</v>
      </c>
      <c r="F13" s="64">
        <v>0</v>
      </c>
      <c r="G13" s="37">
        <f t="shared" si="0"/>
        <v>0</v>
      </c>
    </row>
    <row r="14" spans="1:7" ht="12.75">
      <c r="A14" s="60" t="s">
        <v>57</v>
      </c>
      <c r="B14" s="70" t="s">
        <v>63</v>
      </c>
      <c r="C14" s="55"/>
      <c r="D14" s="50"/>
      <c r="E14" s="49"/>
      <c r="F14" s="65"/>
      <c r="G14" s="37"/>
    </row>
    <row r="15" spans="1:7" ht="12.75">
      <c r="A15" s="61" t="s">
        <v>87</v>
      </c>
      <c r="B15" s="50" t="s">
        <v>96</v>
      </c>
      <c r="C15" s="51">
        <v>20</v>
      </c>
      <c r="D15" s="50" t="s">
        <v>56</v>
      </c>
      <c r="E15" s="49">
        <v>23.47666666666667</v>
      </c>
      <c r="F15" s="64">
        <v>0</v>
      </c>
      <c r="G15" s="37">
        <f t="shared" si="0"/>
        <v>0</v>
      </c>
    </row>
    <row r="16" spans="1:7" ht="12.75">
      <c r="A16" s="61" t="s">
        <v>88</v>
      </c>
      <c r="B16" s="50" t="s">
        <v>98</v>
      </c>
      <c r="C16" s="51">
        <v>20</v>
      </c>
      <c r="D16" s="50" t="s">
        <v>56</v>
      </c>
      <c r="E16" s="49">
        <v>34.27</v>
      </c>
      <c r="F16" s="64">
        <v>0</v>
      </c>
      <c r="G16" s="37">
        <f t="shared" si="0"/>
        <v>0</v>
      </c>
    </row>
    <row r="17" spans="1:7" ht="12.75">
      <c r="A17" s="61" t="s">
        <v>89</v>
      </c>
      <c r="B17" s="50" t="s">
        <v>158</v>
      </c>
      <c r="C17" s="51">
        <v>20</v>
      </c>
      <c r="D17" s="50" t="s">
        <v>56</v>
      </c>
      <c r="E17" s="49">
        <v>34.42</v>
      </c>
      <c r="F17" s="64">
        <v>0</v>
      </c>
      <c r="G17" s="37">
        <f t="shared" si="0"/>
        <v>0</v>
      </c>
    </row>
    <row r="18" spans="1:7" ht="12.75">
      <c r="A18" s="61" t="s">
        <v>90</v>
      </c>
      <c r="B18" s="50" t="s">
        <v>97</v>
      </c>
      <c r="C18" s="51">
        <v>20</v>
      </c>
      <c r="D18" s="50" t="s">
        <v>179</v>
      </c>
      <c r="E18" s="49">
        <v>6.246666666666667</v>
      </c>
      <c r="F18" s="64">
        <v>0</v>
      </c>
      <c r="G18" s="37">
        <f t="shared" si="0"/>
        <v>0</v>
      </c>
    </row>
    <row r="19" spans="1:7" ht="12.75">
      <c r="A19" s="61" t="s">
        <v>91</v>
      </c>
      <c r="B19" s="50" t="s">
        <v>99</v>
      </c>
      <c r="C19" s="51">
        <v>25</v>
      </c>
      <c r="D19" s="50" t="s">
        <v>56</v>
      </c>
      <c r="E19" s="49">
        <v>6.123333333333332</v>
      </c>
      <c r="F19" s="64">
        <v>0</v>
      </c>
      <c r="G19" s="37">
        <f t="shared" si="0"/>
        <v>0</v>
      </c>
    </row>
    <row r="20" spans="1:7" ht="12.75">
      <c r="A20" s="61" t="s">
        <v>100</v>
      </c>
      <c r="B20" s="50" t="s">
        <v>239</v>
      </c>
      <c r="C20" s="51">
        <v>50</v>
      </c>
      <c r="D20" s="50" t="s">
        <v>53</v>
      </c>
      <c r="E20" s="49">
        <v>13.283333333333333</v>
      </c>
      <c r="F20" s="64">
        <v>0</v>
      </c>
      <c r="G20" s="37">
        <f t="shared" si="0"/>
        <v>0</v>
      </c>
    </row>
    <row r="21" spans="1:7" ht="12.75">
      <c r="A21" s="60" t="s">
        <v>59</v>
      </c>
      <c r="B21" s="70" t="s">
        <v>182</v>
      </c>
      <c r="C21" s="55"/>
      <c r="D21" s="50"/>
      <c r="E21" s="49"/>
      <c r="F21" s="65"/>
      <c r="G21" s="37"/>
    </row>
    <row r="22" spans="1:7" ht="12.75">
      <c r="A22" s="61" t="s">
        <v>87</v>
      </c>
      <c r="B22" s="50" t="s">
        <v>136</v>
      </c>
      <c r="C22" s="51">
        <v>6</v>
      </c>
      <c r="D22" s="50" t="s">
        <v>53</v>
      </c>
      <c r="E22" s="49">
        <v>155.87</v>
      </c>
      <c r="F22" s="64">
        <v>0</v>
      </c>
      <c r="G22" s="37">
        <f t="shared" si="0"/>
        <v>0</v>
      </c>
    </row>
    <row r="23" spans="1:7" ht="12.75">
      <c r="A23" s="61" t="s">
        <v>88</v>
      </c>
      <c r="B23" s="50" t="s">
        <v>137</v>
      </c>
      <c r="C23" s="51">
        <v>6</v>
      </c>
      <c r="D23" s="50" t="s">
        <v>53</v>
      </c>
      <c r="E23" s="49">
        <v>160.20333333333335</v>
      </c>
      <c r="F23" s="64">
        <v>0</v>
      </c>
      <c r="G23" s="37">
        <f t="shared" si="0"/>
        <v>0</v>
      </c>
    </row>
    <row r="24" spans="1:7" ht="12.75">
      <c r="A24" s="61" t="s">
        <v>89</v>
      </c>
      <c r="B24" s="50" t="s">
        <v>138</v>
      </c>
      <c r="C24" s="51">
        <v>313</v>
      </c>
      <c r="D24" s="50" t="s">
        <v>53</v>
      </c>
      <c r="E24" s="49">
        <v>160.20333333333335</v>
      </c>
      <c r="F24" s="64">
        <v>0</v>
      </c>
      <c r="G24" s="37">
        <f t="shared" si="0"/>
        <v>0</v>
      </c>
    </row>
    <row r="25" spans="1:7" ht="12.75">
      <c r="A25" s="61" t="s">
        <v>90</v>
      </c>
      <c r="B25" s="50" t="s">
        <v>139</v>
      </c>
      <c r="C25" s="51">
        <v>6</v>
      </c>
      <c r="D25" s="50" t="s">
        <v>53</v>
      </c>
      <c r="E25" s="49">
        <v>178.98000000000002</v>
      </c>
      <c r="F25" s="64">
        <v>0</v>
      </c>
      <c r="G25" s="37">
        <f t="shared" si="0"/>
        <v>0</v>
      </c>
    </row>
    <row r="26" spans="1:7" ht="12.75">
      <c r="A26" s="61" t="s">
        <v>91</v>
      </c>
      <c r="B26" s="50" t="s">
        <v>140</v>
      </c>
      <c r="C26" s="51">
        <v>6</v>
      </c>
      <c r="D26" s="50" t="s">
        <v>53</v>
      </c>
      <c r="E26" s="49">
        <v>184.98000000000002</v>
      </c>
      <c r="F26" s="64">
        <v>0</v>
      </c>
      <c r="G26" s="37">
        <f t="shared" si="0"/>
        <v>0</v>
      </c>
    </row>
    <row r="27" spans="1:7" ht="12.75">
      <c r="A27" s="61" t="s">
        <v>100</v>
      </c>
      <c r="B27" s="50" t="s">
        <v>141</v>
      </c>
      <c r="C27" s="51">
        <v>24</v>
      </c>
      <c r="D27" s="50" t="s">
        <v>53</v>
      </c>
      <c r="E27" s="49">
        <v>184.98000000000002</v>
      </c>
      <c r="F27" s="64">
        <v>0</v>
      </c>
      <c r="G27" s="37">
        <f t="shared" si="0"/>
        <v>0</v>
      </c>
    </row>
    <row r="28" spans="1:7" ht="12.75">
      <c r="A28" s="61" t="s">
        <v>101</v>
      </c>
      <c r="B28" s="50" t="s">
        <v>102</v>
      </c>
      <c r="C28" s="51">
        <v>5</v>
      </c>
      <c r="D28" s="50" t="s">
        <v>56</v>
      </c>
      <c r="E28" s="49">
        <v>1005.9033333333333</v>
      </c>
      <c r="F28" s="64">
        <v>0</v>
      </c>
      <c r="G28" s="37">
        <f t="shared" si="0"/>
        <v>0</v>
      </c>
    </row>
    <row r="29" spans="1:7" ht="12.75">
      <c r="A29" s="61" t="s">
        <v>103</v>
      </c>
      <c r="B29" s="50" t="s">
        <v>104</v>
      </c>
      <c r="C29" s="51">
        <v>50</v>
      </c>
      <c r="D29" s="50" t="s">
        <v>53</v>
      </c>
      <c r="E29" s="49">
        <v>44.51666666666667</v>
      </c>
      <c r="F29" s="64">
        <v>0</v>
      </c>
      <c r="G29" s="37">
        <f t="shared" si="0"/>
        <v>0</v>
      </c>
    </row>
    <row r="30" spans="1:7" ht="12.75">
      <c r="A30" s="60" t="s">
        <v>61</v>
      </c>
      <c r="B30" s="70" t="s">
        <v>183</v>
      </c>
      <c r="C30" s="55"/>
      <c r="D30" s="50"/>
      <c r="E30" s="49"/>
      <c r="F30" s="65"/>
      <c r="G30" s="37"/>
    </row>
    <row r="31" spans="1:7" ht="12.75">
      <c r="A31" s="61" t="s">
        <v>87</v>
      </c>
      <c r="B31" s="50" t="s">
        <v>130</v>
      </c>
      <c r="C31" s="51">
        <v>45</v>
      </c>
      <c r="D31" s="50" t="s">
        <v>56</v>
      </c>
      <c r="E31" s="49">
        <v>22.55333333333333</v>
      </c>
      <c r="F31" s="64">
        <v>0</v>
      </c>
      <c r="G31" s="37">
        <f t="shared" si="0"/>
        <v>0</v>
      </c>
    </row>
    <row r="32" spans="1:7" ht="12.75">
      <c r="A32" s="61" t="s">
        <v>88</v>
      </c>
      <c r="B32" s="50" t="s">
        <v>131</v>
      </c>
      <c r="C32" s="51">
        <v>5</v>
      </c>
      <c r="D32" s="50" t="s">
        <v>56</v>
      </c>
      <c r="E32" s="49">
        <v>24.406666666666666</v>
      </c>
      <c r="F32" s="64">
        <v>0</v>
      </c>
      <c r="G32" s="37">
        <f t="shared" si="0"/>
        <v>0</v>
      </c>
    </row>
    <row r="33" spans="1:7" ht="12.75">
      <c r="A33" s="61" t="s">
        <v>89</v>
      </c>
      <c r="B33" s="50" t="s">
        <v>129</v>
      </c>
      <c r="C33" s="51">
        <v>20</v>
      </c>
      <c r="D33" s="50" t="s">
        <v>56</v>
      </c>
      <c r="E33" s="49">
        <v>45.28333333333334</v>
      </c>
      <c r="F33" s="64">
        <v>0</v>
      </c>
      <c r="G33" s="37">
        <f t="shared" si="0"/>
        <v>0</v>
      </c>
    </row>
    <row r="34" spans="1:7" ht="12.75">
      <c r="A34" s="61" t="s">
        <v>90</v>
      </c>
      <c r="B34" s="50" t="s">
        <v>132</v>
      </c>
      <c r="C34" s="51">
        <v>5</v>
      </c>
      <c r="D34" s="50" t="s">
        <v>56</v>
      </c>
      <c r="E34" s="49">
        <v>50.73</v>
      </c>
      <c r="F34" s="64">
        <v>0</v>
      </c>
      <c r="G34" s="37">
        <f t="shared" si="0"/>
        <v>0</v>
      </c>
    </row>
    <row r="35" spans="1:7" ht="12.75">
      <c r="A35" s="61" t="s">
        <v>91</v>
      </c>
      <c r="B35" s="50" t="s">
        <v>133</v>
      </c>
      <c r="C35" s="51">
        <v>5</v>
      </c>
      <c r="D35" s="50" t="s">
        <v>56</v>
      </c>
      <c r="E35" s="49">
        <v>37.71666666666667</v>
      </c>
      <c r="F35" s="64">
        <v>0</v>
      </c>
      <c r="G35" s="37">
        <f t="shared" si="0"/>
        <v>0</v>
      </c>
    </row>
    <row r="36" spans="1:7" ht="12.75">
      <c r="A36" s="61" t="s">
        <v>100</v>
      </c>
      <c r="B36" s="50" t="s">
        <v>105</v>
      </c>
      <c r="C36" s="51">
        <v>30</v>
      </c>
      <c r="D36" s="50" t="s">
        <v>56</v>
      </c>
      <c r="E36" s="49">
        <v>21.373333333333335</v>
      </c>
      <c r="F36" s="64">
        <v>0</v>
      </c>
      <c r="G36" s="37">
        <f t="shared" si="0"/>
        <v>0</v>
      </c>
    </row>
    <row r="37" spans="1:7" ht="12.75">
      <c r="A37" s="61" t="s">
        <v>101</v>
      </c>
      <c r="B37" s="50" t="s">
        <v>142</v>
      </c>
      <c r="C37" s="51">
        <v>10</v>
      </c>
      <c r="D37" s="50" t="s">
        <v>56</v>
      </c>
      <c r="E37" s="49">
        <v>57.883333333333326</v>
      </c>
      <c r="F37" s="64">
        <v>0</v>
      </c>
      <c r="G37" s="37">
        <f t="shared" si="0"/>
        <v>0</v>
      </c>
    </row>
    <row r="38" spans="1:7" ht="12.75">
      <c r="A38" s="61" t="s">
        <v>103</v>
      </c>
      <c r="B38" s="50" t="s">
        <v>145</v>
      </c>
      <c r="C38" s="51">
        <v>10</v>
      </c>
      <c r="D38" s="50" t="s">
        <v>56</v>
      </c>
      <c r="E38" s="49">
        <v>59.25666666666666</v>
      </c>
      <c r="F38" s="64">
        <v>0</v>
      </c>
      <c r="G38" s="37">
        <f t="shared" si="0"/>
        <v>0</v>
      </c>
    </row>
    <row r="39" spans="1:7" ht="12.75">
      <c r="A39" s="61" t="s">
        <v>106</v>
      </c>
      <c r="B39" s="50" t="s">
        <v>143</v>
      </c>
      <c r="C39" s="51">
        <v>5</v>
      </c>
      <c r="D39" s="50" t="s">
        <v>56</v>
      </c>
      <c r="E39" s="49">
        <v>57.06333333333333</v>
      </c>
      <c r="F39" s="64">
        <v>0</v>
      </c>
      <c r="G39" s="37">
        <f t="shared" si="0"/>
        <v>0</v>
      </c>
    </row>
    <row r="40" spans="1:7" ht="12.75">
      <c r="A40" s="61" t="s">
        <v>169</v>
      </c>
      <c r="B40" s="50" t="s">
        <v>144</v>
      </c>
      <c r="C40" s="51">
        <v>5</v>
      </c>
      <c r="D40" s="50" t="s">
        <v>56</v>
      </c>
      <c r="E40" s="49">
        <v>57.94333333333333</v>
      </c>
      <c r="F40" s="64">
        <v>0</v>
      </c>
      <c r="G40" s="37">
        <f t="shared" si="0"/>
        <v>0</v>
      </c>
    </row>
    <row r="41" spans="1:7" ht="12.75">
      <c r="A41" s="61" t="s">
        <v>107</v>
      </c>
      <c r="B41" s="50" t="s">
        <v>149</v>
      </c>
      <c r="C41" s="51">
        <v>5</v>
      </c>
      <c r="D41" s="50" t="s">
        <v>56</v>
      </c>
      <c r="E41" s="49">
        <v>7.596666666666667</v>
      </c>
      <c r="F41" s="64">
        <v>0</v>
      </c>
      <c r="G41" s="37">
        <f t="shared" si="0"/>
        <v>0</v>
      </c>
    </row>
    <row r="42" spans="1:7" ht="12.75">
      <c r="A42" s="61" t="s">
        <v>108</v>
      </c>
      <c r="B42" s="50" t="s">
        <v>148</v>
      </c>
      <c r="C42" s="51">
        <v>268</v>
      </c>
      <c r="D42" s="50" t="s">
        <v>56</v>
      </c>
      <c r="E42" s="49">
        <v>2.2100000000000004</v>
      </c>
      <c r="F42" s="64">
        <v>0</v>
      </c>
      <c r="G42" s="37">
        <f t="shared" si="0"/>
        <v>0</v>
      </c>
    </row>
    <row r="43" spans="1:7" ht="12.75">
      <c r="A43" s="61" t="s">
        <v>170</v>
      </c>
      <c r="B43" s="50" t="s">
        <v>237</v>
      </c>
      <c r="C43" s="51">
        <v>313</v>
      </c>
      <c r="D43" s="50" t="s">
        <v>56</v>
      </c>
      <c r="E43" s="49">
        <v>4.076666666666667</v>
      </c>
      <c r="F43" s="64">
        <v>0</v>
      </c>
      <c r="G43" s="37">
        <f t="shared" si="0"/>
        <v>0</v>
      </c>
    </row>
    <row r="44" spans="1:7" ht="12.75">
      <c r="A44" s="61" t="s">
        <v>171</v>
      </c>
      <c r="B44" s="50" t="s">
        <v>147</v>
      </c>
      <c r="C44" s="51">
        <v>543</v>
      </c>
      <c r="D44" s="50" t="s">
        <v>56</v>
      </c>
      <c r="E44" s="49">
        <v>15.693333333333333</v>
      </c>
      <c r="F44" s="64">
        <v>0</v>
      </c>
      <c r="G44" s="37">
        <f t="shared" si="0"/>
        <v>0</v>
      </c>
    </row>
    <row r="45" spans="1:7" ht="12.75">
      <c r="A45" s="61" t="s">
        <v>172</v>
      </c>
      <c r="B45" s="50" t="s">
        <v>238</v>
      </c>
      <c r="C45" s="51">
        <v>239</v>
      </c>
      <c r="D45" s="50" t="s">
        <v>56</v>
      </c>
      <c r="E45" s="49">
        <v>57.79333333333333</v>
      </c>
      <c r="F45" s="64">
        <v>0</v>
      </c>
      <c r="G45" s="37">
        <f t="shared" si="0"/>
        <v>0</v>
      </c>
    </row>
    <row r="46" spans="1:7" ht="12.75">
      <c r="A46" s="61" t="s">
        <v>109</v>
      </c>
      <c r="B46" s="50" t="s">
        <v>146</v>
      </c>
      <c r="C46" s="51">
        <v>403</v>
      </c>
      <c r="D46" s="50" t="s">
        <v>56</v>
      </c>
      <c r="E46" s="49">
        <v>19.236666666666668</v>
      </c>
      <c r="F46" s="64">
        <v>0</v>
      </c>
      <c r="G46" s="37">
        <f t="shared" si="0"/>
        <v>0</v>
      </c>
    </row>
    <row r="47" spans="1:7" ht="12.75">
      <c r="A47" s="61" t="s">
        <v>110</v>
      </c>
      <c r="B47" s="50" t="s">
        <v>134</v>
      </c>
      <c r="C47" s="51">
        <v>5</v>
      </c>
      <c r="D47" s="50" t="s">
        <v>56</v>
      </c>
      <c r="E47" s="49">
        <v>34.64333333333334</v>
      </c>
      <c r="F47" s="64">
        <v>0</v>
      </c>
      <c r="G47" s="37">
        <f t="shared" si="0"/>
        <v>0</v>
      </c>
    </row>
    <row r="48" spans="1:7" ht="12.75">
      <c r="A48" s="61" t="s">
        <v>111</v>
      </c>
      <c r="B48" s="50" t="s">
        <v>135</v>
      </c>
      <c r="C48" s="51">
        <v>5</v>
      </c>
      <c r="D48" s="50" t="s">
        <v>56</v>
      </c>
      <c r="E48" s="49">
        <v>41.61000000000001</v>
      </c>
      <c r="F48" s="64">
        <v>0</v>
      </c>
      <c r="G48" s="37">
        <f t="shared" si="0"/>
        <v>0</v>
      </c>
    </row>
    <row r="49" spans="1:7" ht="12.75">
      <c r="A49" s="60" t="s">
        <v>180</v>
      </c>
      <c r="B49" s="70" t="s">
        <v>64</v>
      </c>
      <c r="C49" s="55"/>
      <c r="D49" s="50"/>
      <c r="E49" s="49"/>
      <c r="F49" s="65"/>
      <c r="G49" s="37"/>
    </row>
    <row r="50" spans="1:7" ht="12.75">
      <c r="A50" s="61" t="s">
        <v>87</v>
      </c>
      <c r="B50" s="50" t="s">
        <v>112</v>
      </c>
      <c r="C50" s="51">
        <v>20</v>
      </c>
      <c r="D50" s="50" t="s">
        <v>53</v>
      </c>
      <c r="E50" s="49">
        <v>5.653333333333333</v>
      </c>
      <c r="F50" s="64">
        <v>0</v>
      </c>
      <c r="G50" s="37">
        <f t="shared" si="0"/>
        <v>0</v>
      </c>
    </row>
    <row r="51" spans="1:7" ht="12.75">
      <c r="A51" s="61" t="s">
        <v>88</v>
      </c>
      <c r="B51" s="50" t="s">
        <v>159</v>
      </c>
      <c r="C51" s="51">
        <v>20</v>
      </c>
      <c r="D51" s="50" t="s">
        <v>53</v>
      </c>
      <c r="E51" s="49">
        <v>8.73</v>
      </c>
      <c r="F51" s="64">
        <v>0</v>
      </c>
      <c r="G51" s="37">
        <f t="shared" si="0"/>
        <v>0</v>
      </c>
    </row>
    <row r="52" spans="1:7" ht="12.75">
      <c r="A52" s="60" t="s">
        <v>65</v>
      </c>
      <c r="B52" s="70" t="s">
        <v>66</v>
      </c>
      <c r="C52" s="55"/>
      <c r="D52" s="50"/>
      <c r="E52" s="49"/>
      <c r="F52" s="65"/>
      <c r="G52" s="37"/>
    </row>
    <row r="53" spans="1:7" ht="12.75">
      <c r="A53" s="60" t="s">
        <v>67</v>
      </c>
      <c r="B53" s="70" t="s">
        <v>68</v>
      </c>
      <c r="C53" s="55"/>
      <c r="D53" s="50"/>
      <c r="E53" s="49"/>
      <c r="F53" s="65"/>
      <c r="G53" s="37"/>
    </row>
    <row r="54" spans="1:7" ht="12.75">
      <c r="A54" s="61" t="s">
        <v>87</v>
      </c>
      <c r="B54" s="50" t="s">
        <v>181</v>
      </c>
      <c r="C54" s="51">
        <v>10</v>
      </c>
      <c r="D54" s="50" t="s">
        <v>56</v>
      </c>
      <c r="E54" s="49">
        <v>9.906666666666666</v>
      </c>
      <c r="F54" s="64">
        <v>0</v>
      </c>
      <c r="G54" s="37">
        <f t="shared" si="0"/>
        <v>0</v>
      </c>
    </row>
    <row r="55" spans="1:7" ht="12.75">
      <c r="A55" s="61" t="s">
        <v>88</v>
      </c>
      <c r="B55" s="50" t="s">
        <v>160</v>
      </c>
      <c r="C55" s="51">
        <v>3</v>
      </c>
      <c r="D55" s="50" t="s">
        <v>56</v>
      </c>
      <c r="E55" s="49">
        <v>9.906666666666666</v>
      </c>
      <c r="F55" s="64">
        <v>0</v>
      </c>
      <c r="G55" s="37">
        <f t="shared" si="0"/>
        <v>0</v>
      </c>
    </row>
    <row r="56" spans="1:7" ht="12.75">
      <c r="A56" s="61" t="s">
        <v>89</v>
      </c>
      <c r="B56" s="50" t="s">
        <v>161</v>
      </c>
      <c r="C56" s="51">
        <v>5</v>
      </c>
      <c r="D56" s="50" t="s">
        <v>56</v>
      </c>
      <c r="E56" s="49">
        <v>34.09</v>
      </c>
      <c r="F56" s="64">
        <v>0</v>
      </c>
      <c r="G56" s="37">
        <f t="shared" si="0"/>
        <v>0</v>
      </c>
    </row>
    <row r="57" spans="1:7" ht="12.75">
      <c r="A57" s="61" t="s">
        <v>90</v>
      </c>
      <c r="B57" s="50" t="s">
        <v>162</v>
      </c>
      <c r="C57" s="51">
        <v>3</v>
      </c>
      <c r="D57" s="50" t="s">
        <v>56</v>
      </c>
      <c r="E57" s="49">
        <v>49.45333333333334</v>
      </c>
      <c r="F57" s="64">
        <v>0</v>
      </c>
      <c r="G57" s="37">
        <f t="shared" si="0"/>
        <v>0</v>
      </c>
    </row>
    <row r="58" spans="1:7" ht="12.75">
      <c r="A58" s="61" t="s">
        <v>91</v>
      </c>
      <c r="B58" s="50" t="s">
        <v>163</v>
      </c>
      <c r="C58" s="51">
        <v>1</v>
      </c>
      <c r="D58" s="50" t="s">
        <v>56</v>
      </c>
      <c r="E58" s="49">
        <v>90.84333333333332</v>
      </c>
      <c r="F58" s="64">
        <v>0</v>
      </c>
      <c r="G58" s="37">
        <f t="shared" si="0"/>
        <v>0</v>
      </c>
    </row>
    <row r="59" spans="1:7" ht="12.75">
      <c r="A59" s="61" t="s">
        <v>100</v>
      </c>
      <c r="B59" s="50" t="s">
        <v>113</v>
      </c>
      <c r="C59" s="51">
        <v>1</v>
      </c>
      <c r="D59" s="50" t="s">
        <v>56</v>
      </c>
      <c r="E59" s="49">
        <v>148.04333333333332</v>
      </c>
      <c r="F59" s="64">
        <v>0</v>
      </c>
      <c r="G59" s="37">
        <f t="shared" si="0"/>
        <v>0</v>
      </c>
    </row>
    <row r="60" spans="1:7" ht="12.75">
      <c r="A60" s="61" t="s">
        <v>101</v>
      </c>
      <c r="B60" s="50" t="s">
        <v>114</v>
      </c>
      <c r="C60" s="51">
        <v>1</v>
      </c>
      <c r="D60" s="50" t="s">
        <v>56</v>
      </c>
      <c r="E60" s="49">
        <v>176.70000000000002</v>
      </c>
      <c r="F60" s="64">
        <v>0</v>
      </c>
      <c r="G60" s="37">
        <f t="shared" si="0"/>
        <v>0</v>
      </c>
    </row>
    <row r="61" spans="1:7" ht="12.75">
      <c r="A61" s="61" t="s">
        <v>103</v>
      </c>
      <c r="B61" s="50" t="s">
        <v>115</v>
      </c>
      <c r="C61" s="51">
        <v>1</v>
      </c>
      <c r="D61" s="50" t="s">
        <v>56</v>
      </c>
      <c r="E61" s="49">
        <v>151.93333333333334</v>
      </c>
      <c r="F61" s="64">
        <v>0</v>
      </c>
      <c r="G61" s="37">
        <f t="shared" si="0"/>
        <v>0</v>
      </c>
    </row>
    <row r="62" spans="1:7" ht="12.75">
      <c r="A62" s="60" t="s">
        <v>69</v>
      </c>
      <c r="B62" s="70" t="s">
        <v>70</v>
      </c>
      <c r="C62" s="55"/>
      <c r="D62" s="50"/>
      <c r="E62" s="49"/>
      <c r="F62" s="65"/>
      <c r="G62" s="37"/>
    </row>
    <row r="63" spans="1:7" ht="12.75">
      <c r="A63" s="61" t="s">
        <v>87</v>
      </c>
      <c r="B63" s="50" t="s">
        <v>123</v>
      </c>
      <c r="C63" s="51">
        <v>2300</v>
      </c>
      <c r="D63" s="50" t="s">
        <v>53</v>
      </c>
      <c r="E63" s="49">
        <v>1.6966666666666665</v>
      </c>
      <c r="F63" s="64">
        <v>0</v>
      </c>
      <c r="G63" s="37">
        <f t="shared" si="0"/>
        <v>0</v>
      </c>
    </row>
    <row r="64" spans="1:7" ht="12.75">
      <c r="A64" s="61" t="s">
        <v>88</v>
      </c>
      <c r="B64" s="50" t="s">
        <v>124</v>
      </c>
      <c r="C64" s="51">
        <v>50</v>
      </c>
      <c r="D64" s="50" t="s">
        <v>53</v>
      </c>
      <c r="E64" s="49">
        <v>2.8966666666666665</v>
      </c>
      <c r="F64" s="64">
        <v>0</v>
      </c>
      <c r="G64" s="37">
        <f t="shared" si="0"/>
        <v>0</v>
      </c>
    </row>
    <row r="65" spans="1:7" ht="12.75">
      <c r="A65" s="61" t="s">
        <v>89</v>
      </c>
      <c r="B65" s="50" t="s">
        <v>125</v>
      </c>
      <c r="C65" s="51">
        <v>60</v>
      </c>
      <c r="D65" s="50" t="s">
        <v>53</v>
      </c>
      <c r="E65" s="49">
        <v>4.25</v>
      </c>
      <c r="F65" s="64">
        <v>0</v>
      </c>
      <c r="G65" s="37">
        <f t="shared" si="0"/>
        <v>0</v>
      </c>
    </row>
    <row r="66" spans="1:7" ht="12.75">
      <c r="A66" s="61" t="s">
        <v>90</v>
      </c>
      <c r="B66" s="50" t="s">
        <v>126</v>
      </c>
      <c r="C66" s="51">
        <v>30</v>
      </c>
      <c r="D66" s="50" t="s">
        <v>53</v>
      </c>
      <c r="E66" s="49">
        <v>7.076666666666667</v>
      </c>
      <c r="F66" s="64">
        <v>0</v>
      </c>
      <c r="G66" s="37">
        <f t="shared" si="0"/>
        <v>0</v>
      </c>
    </row>
    <row r="67" spans="1:7" ht="12.75">
      <c r="A67" s="61" t="s">
        <v>91</v>
      </c>
      <c r="B67" s="50" t="s">
        <v>127</v>
      </c>
      <c r="C67" s="51">
        <v>20</v>
      </c>
      <c r="D67" s="50" t="s">
        <v>53</v>
      </c>
      <c r="E67" s="49">
        <v>19.91333333333333</v>
      </c>
      <c r="F67" s="64">
        <v>0</v>
      </c>
      <c r="G67" s="37">
        <f t="shared" si="0"/>
        <v>0</v>
      </c>
    </row>
    <row r="68" spans="1:7" ht="12.75">
      <c r="A68" s="61" t="s">
        <v>100</v>
      </c>
      <c r="B68" s="50" t="s">
        <v>128</v>
      </c>
      <c r="C68" s="51">
        <v>20</v>
      </c>
      <c r="D68" s="50" t="s">
        <v>53</v>
      </c>
      <c r="E68" s="49">
        <v>24.383333333333336</v>
      </c>
      <c r="F68" s="64">
        <v>0</v>
      </c>
      <c r="G68" s="37">
        <f t="shared" si="0"/>
        <v>0</v>
      </c>
    </row>
    <row r="69" spans="1:7" ht="12.75">
      <c r="A69" s="61" t="s">
        <v>101</v>
      </c>
      <c r="B69" s="50" t="s">
        <v>116</v>
      </c>
      <c r="C69" s="51">
        <v>15</v>
      </c>
      <c r="D69" s="50" t="s">
        <v>53</v>
      </c>
      <c r="E69" s="49">
        <v>4.706666666666666</v>
      </c>
      <c r="F69" s="64">
        <v>0</v>
      </c>
      <c r="G69" s="37">
        <f t="shared" si="0"/>
        <v>0</v>
      </c>
    </row>
    <row r="70" spans="1:7" ht="12.75">
      <c r="A70" s="61" t="s">
        <v>103</v>
      </c>
      <c r="B70" s="50" t="s">
        <v>117</v>
      </c>
      <c r="C70" s="51">
        <v>70</v>
      </c>
      <c r="D70" s="50" t="s">
        <v>53</v>
      </c>
      <c r="E70" s="49">
        <v>7.210000000000001</v>
      </c>
      <c r="F70" s="64">
        <v>0</v>
      </c>
      <c r="G70" s="37">
        <f t="shared" si="0"/>
        <v>0</v>
      </c>
    </row>
    <row r="71" spans="1:7" ht="12.75">
      <c r="A71" s="60" t="s">
        <v>71</v>
      </c>
      <c r="B71" s="70" t="s">
        <v>72</v>
      </c>
      <c r="C71" s="55"/>
      <c r="D71" s="50"/>
      <c r="E71" s="49"/>
      <c r="F71" s="65"/>
      <c r="G71" s="37"/>
    </row>
    <row r="72" spans="1:7" ht="12.75">
      <c r="A72" s="61" t="s">
        <v>87</v>
      </c>
      <c r="B72" s="50" t="s">
        <v>164</v>
      </c>
      <c r="C72" s="51">
        <v>1</v>
      </c>
      <c r="D72" s="50" t="s">
        <v>56</v>
      </c>
      <c r="E72" s="49">
        <v>342.94</v>
      </c>
      <c r="F72" s="64">
        <v>0</v>
      </c>
      <c r="G72" s="37">
        <f aca="true" t="shared" si="1" ref="G72:G97">IF(F72&gt;E72*1.1,"&gt;10%",C72*F72)</f>
        <v>0</v>
      </c>
    </row>
    <row r="73" spans="1:7" ht="12.75">
      <c r="A73" s="61" t="s">
        <v>88</v>
      </c>
      <c r="B73" s="50" t="s">
        <v>165</v>
      </c>
      <c r="C73" s="51">
        <v>1</v>
      </c>
      <c r="D73" s="50" t="s">
        <v>56</v>
      </c>
      <c r="E73" s="49">
        <v>384.6066666666666</v>
      </c>
      <c r="F73" s="64">
        <v>0</v>
      </c>
      <c r="G73" s="37">
        <f t="shared" si="1"/>
        <v>0</v>
      </c>
    </row>
    <row r="74" spans="1:7" ht="12.75">
      <c r="A74" s="61" t="s">
        <v>89</v>
      </c>
      <c r="B74" s="50" t="s">
        <v>166</v>
      </c>
      <c r="C74" s="51">
        <v>1</v>
      </c>
      <c r="D74" s="50" t="s">
        <v>56</v>
      </c>
      <c r="E74" s="49">
        <v>423.5733333333333</v>
      </c>
      <c r="F74" s="64">
        <v>0</v>
      </c>
      <c r="G74" s="37">
        <f t="shared" si="1"/>
        <v>0</v>
      </c>
    </row>
    <row r="75" spans="1:7" ht="12.75">
      <c r="A75" s="60" t="s">
        <v>73</v>
      </c>
      <c r="B75" s="70" t="s">
        <v>74</v>
      </c>
      <c r="C75" s="55"/>
      <c r="D75" s="50"/>
      <c r="E75" s="49"/>
      <c r="F75" s="65"/>
      <c r="G75" s="37"/>
    </row>
    <row r="76" spans="1:7" ht="12.75">
      <c r="A76" s="60" t="s">
        <v>75</v>
      </c>
      <c r="B76" s="70" t="s">
        <v>76</v>
      </c>
      <c r="C76" s="55"/>
      <c r="D76" s="50"/>
      <c r="E76" s="49"/>
      <c r="F76" s="65"/>
      <c r="G76" s="37"/>
    </row>
    <row r="77" spans="1:7" ht="12.75">
      <c r="A77" s="60" t="s">
        <v>77</v>
      </c>
      <c r="B77" s="70" t="s">
        <v>78</v>
      </c>
      <c r="C77" s="55"/>
      <c r="D77" s="50"/>
      <c r="E77" s="49"/>
      <c r="F77" s="65"/>
      <c r="G77" s="37"/>
    </row>
    <row r="78" spans="1:7" ht="22.5">
      <c r="A78" s="61" t="s">
        <v>87</v>
      </c>
      <c r="B78" s="72" t="s">
        <v>240</v>
      </c>
      <c r="C78" s="51">
        <v>7800</v>
      </c>
      <c r="D78" s="50" t="s">
        <v>53</v>
      </c>
      <c r="E78" s="49">
        <v>5.48</v>
      </c>
      <c r="F78" s="64">
        <v>0</v>
      </c>
      <c r="G78" s="37">
        <f t="shared" si="1"/>
        <v>0</v>
      </c>
    </row>
    <row r="79" spans="1:7" ht="12.75">
      <c r="A79" s="61" t="s">
        <v>88</v>
      </c>
      <c r="B79" s="50" t="s">
        <v>150</v>
      </c>
      <c r="C79" s="51">
        <v>5</v>
      </c>
      <c r="D79" s="50" t="s">
        <v>56</v>
      </c>
      <c r="E79" s="49">
        <v>28.490000000000002</v>
      </c>
      <c r="F79" s="64">
        <v>0</v>
      </c>
      <c r="G79" s="37">
        <f t="shared" si="1"/>
        <v>0</v>
      </c>
    </row>
    <row r="80" spans="1:7" ht="12.75">
      <c r="A80" s="61" t="s">
        <v>89</v>
      </c>
      <c r="B80" s="50" t="s">
        <v>151</v>
      </c>
      <c r="C80" s="51">
        <v>20</v>
      </c>
      <c r="D80" s="50" t="s">
        <v>56</v>
      </c>
      <c r="E80" s="49">
        <v>47.235</v>
      </c>
      <c r="F80" s="64">
        <v>0</v>
      </c>
      <c r="G80" s="37">
        <f t="shared" si="1"/>
        <v>0</v>
      </c>
    </row>
    <row r="81" spans="1:7" ht="12.75">
      <c r="A81" s="61" t="s">
        <v>90</v>
      </c>
      <c r="B81" s="50" t="s">
        <v>152</v>
      </c>
      <c r="C81" s="51">
        <v>5</v>
      </c>
      <c r="D81" s="50" t="s">
        <v>56</v>
      </c>
      <c r="E81" s="49">
        <v>24.235</v>
      </c>
      <c r="F81" s="64">
        <v>0</v>
      </c>
      <c r="G81" s="37">
        <f t="shared" si="1"/>
        <v>0</v>
      </c>
    </row>
    <row r="82" spans="1:7" ht="12.75">
      <c r="A82" s="61" t="s">
        <v>91</v>
      </c>
      <c r="B82" s="50" t="s">
        <v>242</v>
      </c>
      <c r="C82" s="51">
        <v>243</v>
      </c>
      <c r="D82" s="50" t="s">
        <v>56</v>
      </c>
      <c r="E82" s="49">
        <v>41.68</v>
      </c>
      <c r="F82" s="64">
        <v>0</v>
      </c>
      <c r="G82" s="37">
        <f t="shared" si="1"/>
        <v>0</v>
      </c>
    </row>
    <row r="83" spans="1:7" ht="12.75">
      <c r="A83" s="61" t="s">
        <v>100</v>
      </c>
      <c r="B83" s="50" t="s">
        <v>153</v>
      </c>
      <c r="C83" s="51">
        <v>5</v>
      </c>
      <c r="D83" s="50" t="s">
        <v>56</v>
      </c>
      <c r="E83" s="49">
        <v>34.155</v>
      </c>
      <c r="F83" s="64">
        <v>0</v>
      </c>
      <c r="G83" s="37">
        <f t="shared" si="1"/>
        <v>0</v>
      </c>
    </row>
    <row r="84" spans="1:7" ht="12.75">
      <c r="A84" s="61" t="s">
        <v>101</v>
      </c>
      <c r="B84" s="50" t="s">
        <v>154</v>
      </c>
      <c r="C84" s="51">
        <v>20</v>
      </c>
      <c r="D84" s="50" t="s">
        <v>56</v>
      </c>
      <c r="E84" s="49">
        <v>55.99</v>
      </c>
      <c r="F84" s="64">
        <v>0</v>
      </c>
      <c r="G84" s="37">
        <f t="shared" si="1"/>
        <v>0</v>
      </c>
    </row>
    <row r="85" spans="1:7" ht="12.75">
      <c r="A85" s="61" t="s">
        <v>103</v>
      </c>
      <c r="B85" s="50" t="s">
        <v>155</v>
      </c>
      <c r="C85" s="51">
        <v>5</v>
      </c>
      <c r="D85" s="50" t="s">
        <v>56</v>
      </c>
      <c r="E85" s="49">
        <v>38.84</v>
      </c>
      <c r="F85" s="64">
        <v>0</v>
      </c>
      <c r="G85" s="37">
        <f t="shared" si="1"/>
        <v>0</v>
      </c>
    </row>
    <row r="86" spans="1:7" ht="12.75">
      <c r="A86" s="61" t="s">
        <v>106</v>
      </c>
      <c r="B86" s="50" t="s">
        <v>156</v>
      </c>
      <c r="C86" s="51">
        <v>10</v>
      </c>
      <c r="D86" s="50" t="s">
        <v>56</v>
      </c>
      <c r="E86" s="49">
        <v>55.56</v>
      </c>
      <c r="F86" s="64">
        <v>0</v>
      </c>
      <c r="G86" s="37">
        <f t="shared" si="1"/>
        <v>0</v>
      </c>
    </row>
    <row r="87" spans="1:7" ht="12.75">
      <c r="A87" s="60" t="s">
        <v>79</v>
      </c>
      <c r="B87" s="70" t="s">
        <v>81</v>
      </c>
      <c r="C87" s="55"/>
      <c r="D87" s="50"/>
      <c r="E87" s="49"/>
      <c r="F87" s="65"/>
      <c r="G87" s="37"/>
    </row>
    <row r="88" spans="1:7" ht="12.75">
      <c r="A88" s="61" t="s">
        <v>87</v>
      </c>
      <c r="B88" s="73" t="s">
        <v>241</v>
      </c>
      <c r="C88" s="51">
        <v>9</v>
      </c>
      <c r="D88" s="50" t="s">
        <v>56</v>
      </c>
      <c r="E88" s="49">
        <v>1525.9099999999999</v>
      </c>
      <c r="F88" s="64">
        <v>0</v>
      </c>
      <c r="G88" s="37">
        <f t="shared" si="1"/>
        <v>0</v>
      </c>
    </row>
    <row r="89" spans="1:7" ht="12.75">
      <c r="A89" s="60" t="s">
        <v>80</v>
      </c>
      <c r="B89" s="70" t="s">
        <v>82</v>
      </c>
      <c r="C89" s="55"/>
      <c r="D89" s="50"/>
      <c r="E89" s="49"/>
      <c r="F89" s="65"/>
      <c r="G89" s="37"/>
    </row>
    <row r="90" spans="1:7" ht="12.75">
      <c r="A90" s="61" t="s">
        <v>87</v>
      </c>
      <c r="B90" s="50" t="s">
        <v>118</v>
      </c>
      <c r="C90" s="51">
        <v>1</v>
      </c>
      <c r="D90" s="50" t="s">
        <v>56</v>
      </c>
      <c r="E90" s="49">
        <v>634.2266666666667</v>
      </c>
      <c r="F90" s="64">
        <v>0</v>
      </c>
      <c r="G90" s="37">
        <f t="shared" si="1"/>
        <v>0</v>
      </c>
    </row>
    <row r="91" spans="1:7" ht="12.75">
      <c r="A91" s="61" t="s">
        <v>88</v>
      </c>
      <c r="B91" s="50" t="s">
        <v>119</v>
      </c>
      <c r="C91" s="51">
        <v>1</v>
      </c>
      <c r="D91" s="50" t="s">
        <v>56</v>
      </c>
      <c r="E91" s="49">
        <v>546.3866666666667</v>
      </c>
      <c r="F91" s="64">
        <v>0</v>
      </c>
      <c r="G91" s="37">
        <f t="shared" si="1"/>
        <v>0</v>
      </c>
    </row>
    <row r="92" spans="1:7" ht="12.75">
      <c r="A92" s="61" t="s">
        <v>89</v>
      </c>
      <c r="B92" s="50" t="s">
        <v>120</v>
      </c>
      <c r="C92" s="51">
        <v>1</v>
      </c>
      <c r="D92" s="50" t="s">
        <v>56</v>
      </c>
      <c r="E92" s="49">
        <v>3201.4</v>
      </c>
      <c r="F92" s="64">
        <v>0</v>
      </c>
      <c r="G92" s="37">
        <f t="shared" si="1"/>
        <v>0</v>
      </c>
    </row>
    <row r="93" spans="1:7" ht="12.75">
      <c r="A93" s="61" t="s">
        <v>90</v>
      </c>
      <c r="B93" s="50" t="s">
        <v>121</v>
      </c>
      <c r="C93" s="51">
        <v>33</v>
      </c>
      <c r="D93" s="50" t="s">
        <v>56</v>
      </c>
      <c r="E93" s="49">
        <v>37.49333333333333</v>
      </c>
      <c r="F93" s="64">
        <v>0</v>
      </c>
      <c r="G93" s="37">
        <f t="shared" si="1"/>
        <v>0</v>
      </c>
    </row>
    <row r="94" spans="1:7" ht="12.75">
      <c r="A94" s="61" t="s">
        <v>91</v>
      </c>
      <c r="B94" s="50" t="s">
        <v>167</v>
      </c>
      <c r="C94" s="51">
        <v>4</v>
      </c>
      <c r="D94" s="50" t="s">
        <v>56</v>
      </c>
      <c r="E94" s="49">
        <v>94.45</v>
      </c>
      <c r="F94" s="64">
        <v>0</v>
      </c>
      <c r="G94" s="37">
        <f t="shared" si="1"/>
        <v>0</v>
      </c>
    </row>
    <row r="95" spans="1:7" ht="12.75">
      <c r="A95" s="62" t="s">
        <v>211</v>
      </c>
      <c r="B95" s="70" t="s">
        <v>212</v>
      </c>
      <c r="C95" s="51"/>
      <c r="D95" s="50"/>
      <c r="E95" s="49"/>
      <c r="F95" s="66"/>
      <c r="G95" s="52"/>
    </row>
    <row r="96" spans="1:7" ht="12.75">
      <c r="A96" s="49" t="s">
        <v>207</v>
      </c>
      <c r="B96" s="50" t="s">
        <v>208</v>
      </c>
      <c r="C96" s="51">
        <v>270</v>
      </c>
      <c r="D96" s="50" t="s">
        <v>53</v>
      </c>
      <c r="E96" s="49">
        <v>7.13</v>
      </c>
      <c r="F96" s="54">
        <v>0</v>
      </c>
      <c r="G96" s="49">
        <f t="shared" si="1"/>
        <v>0</v>
      </c>
    </row>
    <row r="97" spans="1:7" ht="12.75">
      <c r="A97" s="49" t="s">
        <v>209</v>
      </c>
      <c r="B97" s="50" t="s">
        <v>210</v>
      </c>
      <c r="C97" s="51">
        <v>50</v>
      </c>
      <c r="D97" s="50" t="s">
        <v>53</v>
      </c>
      <c r="E97" s="49">
        <v>3.14</v>
      </c>
      <c r="F97" s="54">
        <v>0</v>
      </c>
      <c r="G97" s="49">
        <f t="shared" si="1"/>
        <v>0</v>
      </c>
    </row>
    <row r="98" spans="1:7" ht="12.75">
      <c r="A98" s="55" t="s">
        <v>223</v>
      </c>
      <c r="B98" s="55" t="s">
        <v>224</v>
      </c>
      <c r="C98" s="55"/>
      <c r="D98" s="51"/>
      <c r="E98" s="56"/>
      <c r="F98" s="57"/>
      <c r="G98" s="57"/>
    </row>
    <row r="99" spans="1:7" ht="12.75">
      <c r="A99" s="55" t="s">
        <v>225</v>
      </c>
      <c r="B99" s="55" t="s">
        <v>226</v>
      </c>
      <c r="C99" s="51"/>
      <c r="D99" s="51"/>
      <c r="E99" s="58"/>
      <c r="F99" s="57"/>
      <c r="G99" s="57"/>
    </row>
    <row r="100" spans="1:7" ht="22.5">
      <c r="A100" s="51">
        <v>1</v>
      </c>
      <c r="B100" s="51" t="s">
        <v>227</v>
      </c>
      <c r="C100" s="51">
        <v>50</v>
      </c>
      <c r="D100" s="51" t="s">
        <v>53</v>
      </c>
      <c r="E100" s="49">
        <v>11.425</v>
      </c>
      <c r="F100" s="54">
        <v>0</v>
      </c>
      <c r="G100" s="49">
        <f aca="true" t="shared" si="2" ref="G100:G108">IF(F100&gt;E100*1.1,"&gt;10%",C100*F100)</f>
        <v>0</v>
      </c>
    </row>
    <row r="101" spans="1:7" ht="22.5">
      <c r="A101" s="51">
        <v>2</v>
      </c>
      <c r="B101" s="51" t="s">
        <v>228</v>
      </c>
      <c r="C101" s="51">
        <v>50</v>
      </c>
      <c r="D101" s="51" t="s">
        <v>53</v>
      </c>
      <c r="E101" s="49">
        <v>15.325</v>
      </c>
      <c r="F101" s="54">
        <v>0</v>
      </c>
      <c r="G101" s="49">
        <f t="shared" si="2"/>
        <v>0</v>
      </c>
    </row>
    <row r="102" spans="1:7" ht="22.5">
      <c r="A102" s="51">
        <v>3</v>
      </c>
      <c r="B102" s="51" t="s">
        <v>229</v>
      </c>
      <c r="C102" s="51">
        <v>50</v>
      </c>
      <c r="D102" s="51" t="s">
        <v>53</v>
      </c>
      <c r="E102" s="49">
        <v>57.445</v>
      </c>
      <c r="F102" s="54">
        <v>0</v>
      </c>
      <c r="G102" s="49">
        <f t="shared" si="2"/>
        <v>0</v>
      </c>
    </row>
    <row r="103" spans="1:7" ht="12.75">
      <c r="A103" s="51">
        <v>4</v>
      </c>
      <c r="B103" s="51" t="s">
        <v>230</v>
      </c>
      <c r="C103" s="51">
        <v>10</v>
      </c>
      <c r="D103" s="51" t="s">
        <v>56</v>
      </c>
      <c r="E103" s="49">
        <v>156.5</v>
      </c>
      <c r="F103" s="54">
        <v>0</v>
      </c>
      <c r="G103" s="49">
        <f t="shared" si="2"/>
        <v>0</v>
      </c>
    </row>
    <row r="104" spans="1:7" ht="12.75">
      <c r="A104" s="51">
        <v>5</v>
      </c>
      <c r="B104" s="51" t="s">
        <v>231</v>
      </c>
      <c r="C104" s="51">
        <v>10</v>
      </c>
      <c r="D104" s="51" t="s">
        <v>56</v>
      </c>
      <c r="E104" s="49">
        <v>156.5</v>
      </c>
      <c r="F104" s="54">
        <v>0</v>
      </c>
      <c r="G104" s="49">
        <f t="shared" si="2"/>
        <v>0</v>
      </c>
    </row>
    <row r="105" spans="1:7" ht="12.75">
      <c r="A105" s="51">
        <v>6</v>
      </c>
      <c r="B105" s="51" t="s">
        <v>232</v>
      </c>
      <c r="C105" s="51">
        <v>10</v>
      </c>
      <c r="D105" s="51" t="s">
        <v>56</v>
      </c>
      <c r="E105" s="49">
        <v>182.5</v>
      </c>
      <c r="F105" s="54">
        <v>0</v>
      </c>
      <c r="G105" s="49">
        <f t="shared" si="2"/>
        <v>0</v>
      </c>
    </row>
    <row r="106" spans="1:7" ht="12.75">
      <c r="A106" s="51">
        <v>7</v>
      </c>
      <c r="B106" s="51" t="s">
        <v>233</v>
      </c>
      <c r="C106" s="51">
        <v>10</v>
      </c>
      <c r="D106" s="51" t="s">
        <v>56</v>
      </c>
      <c r="E106" s="49">
        <v>179</v>
      </c>
      <c r="F106" s="54">
        <v>0</v>
      </c>
      <c r="G106" s="49">
        <f t="shared" si="2"/>
        <v>0</v>
      </c>
    </row>
    <row r="107" spans="1:7" ht="12.75">
      <c r="A107" s="55" t="s">
        <v>234</v>
      </c>
      <c r="B107" s="55" t="s">
        <v>235</v>
      </c>
      <c r="C107" s="51"/>
      <c r="D107" s="51"/>
      <c r="E107" s="49"/>
      <c r="F107" s="57"/>
      <c r="G107" s="49"/>
    </row>
    <row r="108" spans="1:7" ht="12.75">
      <c r="A108" s="51">
        <v>1</v>
      </c>
      <c r="B108" s="51" t="s">
        <v>236</v>
      </c>
      <c r="C108" s="51">
        <v>5</v>
      </c>
      <c r="D108" s="51" t="s">
        <v>56</v>
      </c>
      <c r="E108" s="49">
        <v>1202.94</v>
      </c>
      <c r="F108" s="54">
        <v>0</v>
      </c>
      <c r="G108" s="49">
        <f t="shared" si="2"/>
        <v>0</v>
      </c>
    </row>
    <row r="109" spans="1:7" ht="25.5">
      <c r="A109" s="41" t="s">
        <v>187</v>
      </c>
      <c r="B109" s="46" t="s">
        <v>219</v>
      </c>
      <c r="C109" s="59" t="s">
        <v>0</v>
      </c>
      <c r="D109" s="59" t="s">
        <v>1</v>
      </c>
      <c r="E109" s="59"/>
      <c r="F109" s="59" t="s">
        <v>29</v>
      </c>
      <c r="G109" s="59" t="s">
        <v>204</v>
      </c>
    </row>
    <row r="110" spans="1:7" ht="12.75">
      <c r="A110" s="30" t="s">
        <v>48</v>
      </c>
      <c r="B110" s="39" t="s">
        <v>173</v>
      </c>
      <c r="C110" s="30"/>
      <c r="D110" s="32"/>
      <c r="E110" s="53"/>
      <c r="F110" s="30"/>
      <c r="G110" s="53"/>
    </row>
    <row r="111" spans="1:7" ht="12.75">
      <c r="A111" s="28" t="s">
        <v>87</v>
      </c>
      <c r="B111" s="28" t="s">
        <v>188</v>
      </c>
      <c r="C111" s="28">
        <v>218</v>
      </c>
      <c r="D111" s="28" t="s">
        <v>175</v>
      </c>
      <c r="E111" s="37">
        <v>206.55886321756665</v>
      </c>
      <c r="F111" s="44">
        <v>0</v>
      </c>
      <c r="G111" s="37">
        <f aca="true" t="shared" si="3" ref="G111:G131">IF(F111&gt;E111*1.1,"&gt;10%",C111*F111)</f>
        <v>0</v>
      </c>
    </row>
    <row r="112" spans="1:7" ht="12.75">
      <c r="A112" s="28" t="s">
        <v>88</v>
      </c>
      <c r="B112" s="28" t="s">
        <v>189</v>
      </c>
      <c r="C112" s="28">
        <v>15</v>
      </c>
      <c r="D112" s="28" t="s">
        <v>175</v>
      </c>
      <c r="E112" s="37">
        <v>123.67000445316667</v>
      </c>
      <c r="F112" s="44">
        <v>0</v>
      </c>
      <c r="G112" s="37">
        <f t="shared" si="3"/>
        <v>0</v>
      </c>
    </row>
    <row r="113" spans="1:7" ht="12.75">
      <c r="A113" s="28" t="s">
        <v>89</v>
      </c>
      <c r="B113" s="28" t="s">
        <v>190</v>
      </c>
      <c r="C113" s="28">
        <v>15</v>
      </c>
      <c r="D113" s="28" t="s">
        <v>175</v>
      </c>
      <c r="E113" s="37">
        <v>94.44438419546667</v>
      </c>
      <c r="F113" s="44">
        <v>0</v>
      </c>
      <c r="G113" s="37">
        <f t="shared" si="3"/>
        <v>0</v>
      </c>
    </row>
    <row r="114" spans="1:7" ht="12.75">
      <c r="A114" s="28" t="s">
        <v>90</v>
      </c>
      <c r="B114" s="28" t="s">
        <v>215</v>
      </c>
      <c r="C114" s="28">
        <v>10</v>
      </c>
      <c r="D114" s="28" t="s">
        <v>175</v>
      </c>
      <c r="E114" s="37">
        <v>110.51000445316667</v>
      </c>
      <c r="F114" s="44">
        <v>0</v>
      </c>
      <c r="G114" s="37">
        <f t="shared" si="3"/>
        <v>0</v>
      </c>
    </row>
    <row r="115" spans="1:7" ht="12.75">
      <c r="A115" s="28" t="s">
        <v>91</v>
      </c>
      <c r="B115" s="28" t="s">
        <v>191</v>
      </c>
      <c r="C115" s="28">
        <v>5</v>
      </c>
      <c r="D115" s="28" t="s">
        <v>178</v>
      </c>
      <c r="E115" s="37">
        <v>52.91662147993333</v>
      </c>
      <c r="F115" s="44">
        <v>0</v>
      </c>
      <c r="G115" s="37">
        <f t="shared" si="3"/>
        <v>0</v>
      </c>
    </row>
    <row r="116" spans="1:7" ht="12.75">
      <c r="A116" s="28" t="s">
        <v>100</v>
      </c>
      <c r="B116" s="28" t="s">
        <v>192</v>
      </c>
      <c r="C116" s="28">
        <v>350</v>
      </c>
      <c r="D116" s="28" t="s">
        <v>175</v>
      </c>
      <c r="E116" s="37">
        <v>158.39224173763333</v>
      </c>
      <c r="F116" s="44">
        <v>0</v>
      </c>
      <c r="G116" s="37">
        <f t="shared" si="3"/>
        <v>0</v>
      </c>
    </row>
    <row r="117" spans="1:7" ht="12.75">
      <c r="A117" s="28" t="s">
        <v>101</v>
      </c>
      <c r="B117" s="28" t="s">
        <v>193</v>
      </c>
      <c r="C117" s="28">
        <v>20</v>
      </c>
      <c r="D117" s="28" t="s">
        <v>175</v>
      </c>
      <c r="E117" s="37">
        <v>86.7777175288</v>
      </c>
      <c r="F117" s="44">
        <v>0</v>
      </c>
      <c r="G117" s="37">
        <f t="shared" si="3"/>
        <v>0</v>
      </c>
    </row>
    <row r="118" spans="1:7" ht="12.75">
      <c r="A118" s="28" t="s">
        <v>103</v>
      </c>
      <c r="B118" s="28" t="s">
        <v>194</v>
      </c>
      <c r="C118" s="28">
        <v>5</v>
      </c>
      <c r="D118" s="28" t="s">
        <v>175</v>
      </c>
      <c r="E118" s="37">
        <v>78.1851450192</v>
      </c>
      <c r="F118" s="44">
        <v>0</v>
      </c>
      <c r="G118" s="37">
        <f t="shared" si="3"/>
        <v>0</v>
      </c>
    </row>
    <row r="119" spans="1:7" ht="12.75">
      <c r="A119" s="28" t="s">
        <v>106</v>
      </c>
      <c r="B119" s="28" t="s">
        <v>216</v>
      </c>
      <c r="C119" s="28">
        <v>15</v>
      </c>
      <c r="D119" s="28" t="s">
        <v>175</v>
      </c>
      <c r="E119" s="37">
        <v>86.7777175288</v>
      </c>
      <c r="F119" s="44">
        <v>0</v>
      </c>
      <c r="G119" s="37">
        <f t="shared" si="3"/>
        <v>0</v>
      </c>
    </row>
    <row r="120" spans="1:7" ht="12.75">
      <c r="A120" s="28" t="s">
        <v>169</v>
      </c>
      <c r="B120" s="28" t="s">
        <v>195</v>
      </c>
      <c r="C120" s="28">
        <v>15</v>
      </c>
      <c r="D120" s="28" t="s">
        <v>175</v>
      </c>
      <c r="E120" s="37">
        <v>53.90738230366666</v>
      </c>
      <c r="F120" s="44">
        <v>0</v>
      </c>
      <c r="G120" s="37">
        <f t="shared" si="3"/>
        <v>0</v>
      </c>
    </row>
    <row r="121" spans="1:7" ht="12.75">
      <c r="A121" s="28" t="s">
        <v>107</v>
      </c>
      <c r="B121" s="28" t="s">
        <v>196</v>
      </c>
      <c r="C121" s="28">
        <v>130</v>
      </c>
      <c r="D121" s="28" t="s">
        <v>175</v>
      </c>
      <c r="E121" s="37">
        <v>64.240715637</v>
      </c>
      <c r="F121" s="44">
        <v>0</v>
      </c>
      <c r="G121" s="37">
        <f t="shared" si="3"/>
        <v>0</v>
      </c>
    </row>
    <row r="122" spans="1:7" ht="12.75">
      <c r="A122" s="28" t="s">
        <v>108</v>
      </c>
      <c r="B122" s="28" t="s">
        <v>217</v>
      </c>
      <c r="C122" s="28">
        <v>10</v>
      </c>
      <c r="D122" s="28" t="s">
        <v>175</v>
      </c>
      <c r="E122" s="37">
        <v>53.90738230366666</v>
      </c>
      <c r="F122" s="44">
        <v>0</v>
      </c>
      <c r="G122" s="37">
        <f t="shared" si="3"/>
        <v>0</v>
      </c>
    </row>
    <row r="123" spans="1:7" ht="12.75">
      <c r="A123" s="28" t="s">
        <v>170</v>
      </c>
      <c r="B123" s="28" t="s">
        <v>197</v>
      </c>
      <c r="C123" s="28">
        <v>10</v>
      </c>
      <c r="D123" s="28" t="s">
        <v>175</v>
      </c>
      <c r="E123" s="37">
        <v>42.5370018918</v>
      </c>
      <c r="F123" s="44">
        <v>0</v>
      </c>
      <c r="G123" s="37">
        <f t="shared" si="3"/>
        <v>0</v>
      </c>
    </row>
    <row r="124" spans="1:7" ht="12.75">
      <c r="A124" s="28" t="s">
        <v>171</v>
      </c>
      <c r="B124" s="28" t="s">
        <v>198</v>
      </c>
      <c r="C124" s="28">
        <v>5</v>
      </c>
      <c r="D124" s="28" t="s">
        <v>175</v>
      </c>
      <c r="E124" s="37">
        <v>38.57404897033333</v>
      </c>
      <c r="F124" s="44">
        <v>0</v>
      </c>
      <c r="G124" s="37">
        <f t="shared" si="3"/>
        <v>0</v>
      </c>
    </row>
    <row r="125" spans="1:7" ht="12.75">
      <c r="A125" s="28" t="s">
        <v>172</v>
      </c>
      <c r="B125" s="28" t="s">
        <v>199</v>
      </c>
      <c r="C125" s="28">
        <v>5</v>
      </c>
      <c r="D125" s="28" t="s">
        <v>175</v>
      </c>
      <c r="E125" s="37">
        <v>38.57404897033333</v>
      </c>
      <c r="F125" s="44">
        <v>0</v>
      </c>
      <c r="G125" s="37">
        <f t="shared" si="3"/>
        <v>0</v>
      </c>
    </row>
    <row r="126" spans="1:7" ht="12.75">
      <c r="A126" s="28" t="s">
        <v>109</v>
      </c>
      <c r="B126" s="28" t="s">
        <v>218</v>
      </c>
      <c r="C126" s="28">
        <v>5</v>
      </c>
      <c r="D126" s="28" t="s">
        <v>175</v>
      </c>
      <c r="E126" s="37">
        <v>38.57404897033333</v>
      </c>
      <c r="F126" s="44">
        <v>0</v>
      </c>
      <c r="G126" s="37">
        <f t="shared" si="3"/>
        <v>0</v>
      </c>
    </row>
    <row r="127" spans="1:7" ht="12.75">
      <c r="A127" s="28" t="s">
        <v>110</v>
      </c>
      <c r="B127" s="28" t="s">
        <v>200</v>
      </c>
      <c r="C127" s="28">
        <v>50</v>
      </c>
      <c r="D127" s="28" t="s">
        <v>175</v>
      </c>
      <c r="E127" s="37">
        <v>75.57404897033334</v>
      </c>
      <c r="F127" s="44">
        <v>0</v>
      </c>
      <c r="G127" s="37">
        <f t="shared" si="3"/>
        <v>0</v>
      </c>
    </row>
    <row r="128" spans="1:7" ht="12.75">
      <c r="A128" s="28" t="s">
        <v>111</v>
      </c>
      <c r="B128" s="28" t="s">
        <v>201</v>
      </c>
      <c r="C128" s="28">
        <v>8</v>
      </c>
      <c r="D128" s="28" t="s">
        <v>176</v>
      </c>
      <c r="E128" s="37">
        <v>53.6388587644</v>
      </c>
      <c r="F128" s="44">
        <v>0</v>
      </c>
      <c r="G128" s="37">
        <f t="shared" si="3"/>
        <v>0</v>
      </c>
    </row>
    <row r="129" spans="1:7" ht="12.75">
      <c r="A129" s="28" t="s">
        <v>213</v>
      </c>
      <c r="B129" s="28" t="s">
        <v>202</v>
      </c>
      <c r="C129" s="28">
        <v>24</v>
      </c>
      <c r="D129" s="28" t="s">
        <v>177</v>
      </c>
      <c r="E129" s="37">
        <v>65.24995481326667</v>
      </c>
      <c r="F129" s="44">
        <v>0</v>
      </c>
      <c r="G129" s="37">
        <f t="shared" si="3"/>
        <v>0</v>
      </c>
    </row>
    <row r="130" spans="1:7" ht="12.75">
      <c r="A130" s="28" t="s">
        <v>214</v>
      </c>
      <c r="B130" s="28" t="s">
        <v>203</v>
      </c>
      <c r="C130" s="28">
        <v>24</v>
      </c>
      <c r="D130" s="28" t="s">
        <v>177</v>
      </c>
      <c r="E130" s="37">
        <v>58.583288146600005</v>
      </c>
      <c r="F130" s="44">
        <v>0</v>
      </c>
      <c r="G130" s="37">
        <f t="shared" si="3"/>
        <v>0</v>
      </c>
    </row>
    <row r="131" spans="1:7" ht="12.75">
      <c r="A131" s="28" t="s">
        <v>221</v>
      </c>
      <c r="B131" s="28" t="s">
        <v>222</v>
      </c>
      <c r="C131" s="28">
        <v>5</v>
      </c>
      <c r="D131" s="28" t="s">
        <v>175</v>
      </c>
      <c r="E131" s="37">
        <v>660</v>
      </c>
      <c r="F131" s="44">
        <v>0</v>
      </c>
      <c r="G131" s="37">
        <f t="shared" si="3"/>
        <v>0</v>
      </c>
    </row>
    <row r="132" spans="1:7" ht="12.75">
      <c r="A132" s="28" t="s">
        <v>174</v>
      </c>
      <c r="B132" s="40" t="s">
        <v>83</v>
      </c>
      <c r="C132" s="28" t="s">
        <v>220</v>
      </c>
      <c r="D132" s="28"/>
      <c r="E132" s="37"/>
      <c r="F132" s="37"/>
      <c r="G132" s="37"/>
    </row>
    <row r="133" spans="1:7" ht="12.75">
      <c r="A133" s="28" t="s">
        <v>87</v>
      </c>
      <c r="B133" s="28" t="s">
        <v>168</v>
      </c>
      <c r="C133" s="28">
        <v>12</v>
      </c>
      <c r="D133" s="28" t="s">
        <v>84</v>
      </c>
      <c r="E133" s="37">
        <v>6895.451053477251</v>
      </c>
      <c r="F133" s="44">
        <v>0</v>
      </c>
      <c r="G133" s="37">
        <f>IF(F133&gt;E133*1.1,"&gt;10%",C133*F133)</f>
        <v>0</v>
      </c>
    </row>
    <row r="134" spans="1:8" ht="12.75">
      <c r="A134" s="4"/>
      <c r="B134" s="4"/>
      <c r="C134" s="4"/>
      <c r="D134" s="4"/>
      <c r="E134" s="4"/>
      <c r="F134" s="4"/>
      <c r="G134" s="37"/>
      <c r="H134">
        <f>IF(ISERROR(SUM(#REF!)),"",SUM(#REF!))</f>
      </c>
    </row>
    <row r="135" spans="1:10" ht="12.75">
      <c r="A135" s="29"/>
      <c r="B135" s="38" t="s">
        <v>206</v>
      </c>
      <c r="C135" s="75">
        <f>SUM(G6:G108)+SUM(G111:G133)</f>
        <v>0</v>
      </c>
      <c r="D135" s="76"/>
      <c r="E135" s="76"/>
      <c r="F135" s="76"/>
      <c r="G135" s="77"/>
      <c r="H135">
        <f>IF(ISERROR($C$227*H134),"",$C$227*H134)</f>
      </c>
      <c r="J135">
        <f>IF(ISERROR($C$227*#REF!),"",$C$227*#REF!)</f>
      </c>
    </row>
    <row r="136" spans="1:10" ht="12.75">
      <c r="A136" s="29"/>
      <c r="B136" s="38" t="s">
        <v>85</v>
      </c>
      <c r="C136" s="35">
        <f>'Composição do BDI'!D20</f>
        <v>0</v>
      </c>
      <c r="D136" s="75">
        <f>C136*C135</f>
        <v>0</v>
      </c>
      <c r="E136" s="78"/>
      <c r="F136" s="78"/>
      <c r="G136" s="79"/>
      <c r="H136">
        <f>IF(ISERROR(H135+H134),"",H135+H134)</f>
      </c>
      <c r="J136">
        <f>IF(ISERROR(J135+#REF!),"",J135+#REF!)</f>
      </c>
    </row>
    <row r="137" spans="1:7" ht="18">
      <c r="A137" s="34"/>
      <c r="B137" s="45" t="s">
        <v>86</v>
      </c>
      <c r="C137" s="80">
        <f>C135+D136</f>
        <v>0</v>
      </c>
      <c r="D137" s="78"/>
      <c r="E137" s="78"/>
      <c r="F137" s="78"/>
      <c r="G137" s="79"/>
    </row>
  </sheetData>
  <sheetProtection sheet="1" objects="1" scenarios="1" selectLockedCells="1"/>
  <protectedRanges>
    <protectedRange sqref="F6:F95 F110:F133" name="Intervalo1"/>
  </protectedRanges>
  <mergeCells count="4">
    <mergeCell ref="A1:G1"/>
    <mergeCell ref="C135:G135"/>
    <mergeCell ref="D136:G136"/>
    <mergeCell ref="C137:G1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7">
      <selection activeCell="D26" sqref="D26"/>
    </sheetView>
  </sheetViews>
  <sheetFormatPr defaultColWidth="9.140625" defaultRowHeight="12.75"/>
  <cols>
    <col min="2" max="2" width="25.421875" style="0" customWidth="1"/>
  </cols>
  <sheetData>
    <row r="1" spans="1:6" ht="18">
      <c r="A1" s="4"/>
      <c r="B1" s="43" t="s">
        <v>2</v>
      </c>
      <c r="D1" s="5"/>
      <c r="E1" s="7"/>
      <c r="F1" s="8"/>
    </row>
    <row r="2" spans="1:6" ht="12.75">
      <c r="A2" s="5"/>
      <c r="B2" s="5"/>
      <c r="C2" s="5"/>
      <c r="D2" s="5"/>
      <c r="E2" s="7"/>
      <c r="F2" s="8"/>
    </row>
    <row r="3" spans="1:6" ht="15.75">
      <c r="A3" s="9" t="s">
        <v>3</v>
      </c>
      <c r="B3" s="6" t="s">
        <v>205</v>
      </c>
      <c r="C3" s="10"/>
      <c r="D3" s="10"/>
      <c r="E3" s="7"/>
      <c r="F3" s="8"/>
    </row>
    <row r="4" spans="1:6" ht="12.75">
      <c r="A4" s="5"/>
      <c r="B4" s="5"/>
      <c r="C4" s="5"/>
      <c r="D4" s="5"/>
      <c r="E4" s="7"/>
      <c r="F4" s="8"/>
    </row>
    <row r="5" spans="1:6" ht="12.75">
      <c r="A5" s="5"/>
      <c r="B5" s="5"/>
      <c r="C5" s="5"/>
      <c r="D5" s="5"/>
      <c r="E5" s="7"/>
      <c r="F5" s="8"/>
    </row>
    <row r="6" spans="1:6" ht="12.75">
      <c r="A6" s="5"/>
      <c r="B6" s="5"/>
      <c r="C6" s="5"/>
      <c r="D6" s="5"/>
      <c r="E6" s="7"/>
      <c r="F6" s="8"/>
    </row>
    <row r="7" spans="1:6" ht="12.75">
      <c r="A7" s="5"/>
      <c r="B7" s="5"/>
      <c r="C7" s="5"/>
      <c r="D7" s="5"/>
      <c r="E7" s="7"/>
      <c r="F7" s="8"/>
    </row>
    <row r="8" spans="1:6" ht="12.75">
      <c r="A8" s="5"/>
      <c r="B8" s="5"/>
      <c r="C8" s="5"/>
      <c r="D8" s="5"/>
      <c r="E8" s="7"/>
      <c r="F8" s="8"/>
    </row>
    <row r="9" spans="1:6" ht="15.75">
      <c r="A9" s="9" t="s">
        <v>4</v>
      </c>
      <c r="B9" s="6" t="s">
        <v>5</v>
      </c>
      <c r="C9" s="10"/>
      <c r="D9" s="10"/>
      <c r="E9" s="6"/>
      <c r="F9" s="6"/>
    </row>
    <row r="10" spans="1:6" ht="12.75">
      <c r="A10" s="5"/>
      <c r="B10" s="5"/>
      <c r="C10" s="5"/>
      <c r="D10" s="5"/>
      <c r="E10" s="7"/>
      <c r="F10" s="8"/>
    </row>
    <row r="11" spans="1:6" ht="12.75">
      <c r="A11" s="5"/>
      <c r="B11" s="11" t="s">
        <v>6</v>
      </c>
      <c r="C11" s="12" t="s">
        <v>7</v>
      </c>
      <c r="D11" s="22">
        <f>IF(ISERROR(D27),"",D27)</f>
        <v>0</v>
      </c>
      <c r="E11" s="7"/>
      <c r="F11" s="8"/>
    </row>
    <row r="12" spans="1:6" ht="12.75">
      <c r="A12" s="5"/>
      <c r="B12" s="11" t="s">
        <v>8</v>
      </c>
      <c r="C12" s="12" t="s">
        <v>31</v>
      </c>
      <c r="D12" s="36"/>
      <c r="E12" s="7"/>
      <c r="F12" s="8"/>
    </row>
    <row r="13" spans="1:6" ht="12.75">
      <c r="A13" s="5"/>
      <c r="B13" s="11" t="s">
        <v>9</v>
      </c>
      <c r="C13" s="12" t="s">
        <v>10</v>
      </c>
      <c r="D13" s="36"/>
      <c r="E13" s="7"/>
      <c r="F13" s="8"/>
    </row>
    <row r="14" spans="1:6" ht="12.75">
      <c r="A14" s="5"/>
      <c r="B14" s="11" t="s">
        <v>32</v>
      </c>
      <c r="C14" s="12" t="s">
        <v>33</v>
      </c>
      <c r="D14" s="36"/>
      <c r="E14" s="7"/>
      <c r="F14" s="8"/>
    </row>
    <row r="15" spans="1:6" ht="12.75">
      <c r="A15" s="5"/>
      <c r="B15" s="11" t="s">
        <v>11</v>
      </c>
      <c r="C15" s="12" t="s">
        <v>12</v>
      </c>
      <c r="D15" s="36"/>
      <c r="E15" s="7"/>
      <c r="F15" s="8"/>
    </row>
    <row r="16" spans="1:6" ht="12.75">
      <c r="A16" s="5"/>
      <c r="B16" s="5"/>
      <c r="C16" s="13"/>
      <c r="D16" s="2"/>
      <c r="E16" s="7"/>
      <c r="F16" s="8"/>
    </row>
    <row r="17" spans="1:6" ht="12.75">
      <c r="A17" s="5"/>
      <c r="B17" s="5"/>
      <c r="C17" s="5"/>
      <c r="D17" s="5"/>
      <c r="E17" s="7"/>
      <c r="F17" s="8"/>
    </row>
    <row r="18" spans="1:6" ht="15.75">
      <c r="A18" s="9" t="s">
        <v>13</v>
      </c>
      <c r="B18" s="6" t="s">
        <v>14</v>
      </c>
      <c r="C18" s="10"/>
      <c r="D18" s="10"/>
      <c r="E18" s="6"/>
      <c r="F18" s="6"/>
    </row>
    <row r="19" spans="1:6" ht="13.5" thickBot="1">
      <c r="A19" s="14"/>
      <c r="B19" s="7"/>
      <c r="C19" s="13"/>
      <c r="D19" s="2"/>
      <c r="E19" s="7"/>
      <c r="F19" s="8"/>
    </row>
    <row r="20" spans="1:6" ht="16.5" thickBot="1">
      <c r="A20" s="14"/>
      <c r="B20" s="7"/>
      <c r="C20" s="15" t="s">
        <v>15</v>
      </c>
      <c r="D20" s="3">
        <f>IF(ISERROR(((1/(1-D11))*(1+D12)*(1+D13)*(1+D14)*(1+D15)-1)),"",((1/(1-D11))*(1+D12)*(1+D13)*(1+D14)*(1+D15)-1))</f>
        <v>0</v>
      </c>
      <c r="E20" s="7"/>
      <c r="F20" s="8"/>
    </row>
    <row r="21" spans="1:6" ht="12.75">
      <c r="A21" s="5"/>
      <c r="B21" s="5"/>
      <c r="C21" s="5"/>
      <c r="D21" s="5"/>
      <c r="E21" s="7"/>
      <c r="F21" s="8"/>
    </row>
    <row r="22" spans="1:6" ht="15.75">
      <c r="A22" s="9" t="s">
        <v>16</v>
      </c>
      <c r="B22" s="6" t="s">
        <v>30</v>
      </c>
      <c r="C22" s="10"/>
      <c r="D22" s="10"/>
      <c r="E22" s="6"/>
      <c r="F22" s="6"/>
    </row>
    <row r="23" spans="1:6" ht="12.75">
      <c r="A23" s="5"/>
      <c r="B23" s="5"/>
      <c r="C23" s="5"/>
      <c r="D23" s="5"/>
      <c r="E23" s="7"/>
      <c r="F23" s="8"/>
    </row>
    <row r="24" spans="1:6" ht="12.75">
      <c r="A24" s="5"/>
      <c r="B24" s="5"/>
      <c r="C24" s="11" t="s">
        <v>17</v>
      </c>
      <c r="D24" s="20">
        <f>IF(ISERROR(D33),"",D33)</f>
        <v>0</v>
      </c>
      <c r="E24" s="7"/>
      <c r="F24" s="8"/>
    </row>
    <row r="25" spans="1:6" ht="12.75">
      <c r="A25" s="5"/>
      <c r="B25" s="5"/>
      <c r="C25" s="11" t="s">
        <v>18</v>
      </c>
      <c r="D25" s="36"/>
      <c r="E25" s="7"/>
      <c r="F25" s="8"/>
    </row>
    <row r="26" spans="1:6" ht="12.75">
      <c r="A26" s="5"/>
      <c r="B26" s="5"/>
      <c r="C26" s="11" t="s">
        <v>19</v>
      </c>
      <c r="D26" s="36"/>
      <c r="E26" s="7"/>
      <c r="F26" s="8"/>
    </row>
    <row r="27" spans="1:6" ht="12.75">
      <c r="A27" s="5"/>
      <c r="B27" s="5"/>
      <c r="C27" s="16" t="s">
        <v>20</v>
      </c>
      <c r="D27" s="21">
        <f>IF(ISERROR(D24+D25+D26),"",D24+D25+D26)</f>
        <v>0</v>
      </c>
      <c r="E27" s="7"/>
      <c r="F27" s="8"/>
    </row>
    <row r="28" spans="1:6" ht="12.75">
      <c r="A28" s="5"/>
      <c r="B28" s="5"/>
      <c r="C28" s="5"/>
      <c r="D28" s="5"/>
      <c r="E28" s="7"/>
      <c r="F28" s="8"/>
    </row>
    <row r="29" spans="1:6" ht="12.75">
      <c r="A29" s="5"/>
      <c r="B29" s="5"/>
      <c r="C29" s="5"/>
      <c r="D29" s="5"/>
      <c r="E29" s="7"/>
      <c r="F29" s="8"/>
    </row>
    <row r="30" spans="1:6" ht="15.75">
      <c r="A30" s="9" t="s">
        <v>21</v>
      </c>
      <c r="B30" s="6" t="s">
        <v>22</v>
      </c>
      <c r="C30" s="10"/>
      <c r="D30" s="10"/>
      <c r="E30" s="6"/>
      <c r="F30" s="6"/>
    </row>
    <row r="31" spans="1:6" ht="12.75">
      <c r="A31" s="5"/>
      <c r="B31" s="5"/>
      <c r="C31" s="5"/>
      <c r="D31" s="5"/>
      <c r="E31" s="7"/>
      <c r="F31" s="8"/>
    </row>
    <row r="32" spans="1:6" ht="12.75">
      <c r="A32" s="5"/>
      <c r="B32" s="5"/>
      <c r="C32" s="11" t="s">
        <v>47</v>
      </c>
      <c r="D32" s="36"/>
      <c r="E32" s="7"/>
      <c r="F32" s="8"/>
    </row>
    <row r="33" spans="1:6" ht="12.75">
      <c r="A33" s="5"/>
      <c r="B33" s="5"/>
      <c r="C33" s="16" t="s">
        <v>17</v>
      </c>
      <c r="D33" s="21">
        <f>IF(ISERROR(D32),"",D32)</f>
        <v>0</v>
      </c>
      <c r="E33" s="7"/>
      <c r="F33" s="8"/>
    </row>
    <row r="34" spans="1:6" ht="12.75">
      <c r="A34" s="5"/>
      <c r="B34" s="5"/>
      <c r="C34" s="26"/>
      <c r="D34" s="27"/>
      <c r="E34" s="7"/>
      <c r="F34" s="8"/>
    </row>
    <row r="35" spans="1:6" ht="12.75">
      <c r="A35" s="82" t="s">
        <v>34</v>
      </c>
      <c r="B35" s="82"/>
      <c r="C35" s="82"/>
      <c r="D35" s="82"/>
      <c r="E35" s="82"/>
      <c r="F35" s="8"/>
    </row>
    <row r="36" spans="1:6" ht="12.75">
      <c r="A36" s="81" t="s">
        <v>35</v>
      </c>
      <c r="B36" s="81"/>
      <c r="C36" s="81"/>
      <c r="D36" s="81"/>
      <c r="E36" s="81"/>
      <c r="F36" s="8"/>
    </row>
    <row r="37" spans="1:6" ht="12.75">
      <c r="A37" s="81" t="s">
        <v>36</v>
      </c>
      <c r="B37" s="81"/>
      <c r="C37" s="81"/>
      <c r="D37" s="81"/>
      <c r="E37" s="81"/>
      <c r="F37" s="8"/>
    </row>
    <row r="38" spans="1:6" ht="12.75">
      <c r="A38" s="81" t="s">
        <v>37</v>
      </c>
      <c r="B38" s="81"/>
      <c r="C38" s="81"/>
      <c r="D38" s="81"/>
      <c r="E38" s="81"/>
      <c r="F38" s="8"/>
    </row>
    <row r="39" spans="1:6" ht="12.75">
      <c r="A39" s="81" t="s">
        <v>38</v>
      </c>
      <c r="B39" s="81"/>
      <c r="C39" s="81"/>
      <c r="D39" s="81"/>
      <c r="E39" s="81"/>
      <c r="F39" s="8"/>
    </row>
    <row r="40" spans="1:6" ht="12.75">
      <c r="A40" s="81" t="s">
        <v>23</v>
      </c>
      <c r="B40" s="81"/>
      <c r="C40" s="81"/>
      <c r="D40" s="81"/>
      <c r="E40" s="81"/>
      <c r="F40" s="8"/>
    </row>
    <row r="41" spans="1:6" ht="12.75">
      <c r="A41" s="18"/>
      <c r="B41" s="18"/>
      <c r="C41" s="18"/>
      <c r="D41" s="18"/>
      <c r="E41" s="18"/>
      <c r="F41" s="8"/>
    </row>
    <row r="42" spans="1:6" ht="12.75">
      <c r="A42" s="23" t="s">
        <v>24</v>
      </c>
      <c r="B42" s="24"/>
      <c r="C42" s="24"/>
      <c r="D42" s="24"/>
      <c r="E42" s="24"/>
      <c r="F42" s="8"/>
    </row>
    <row r="43" spans="1:6" ht="12.75">
      <c r="A43" s="25" t="s">
        <v>25</v>
      </c>
      <c r="B43" s="24"/>
      <c r="C43" s="24"/>
      <c r="D43" s="24"/>
      <c r="E43" s="24"/>
      <c r="F43" s="8"/>
    </row>
    <row r="44" spans="1:6" ht="12.75">
      <c r="A44" s="25" t="s">
        <v>26</v>
      </c>
      <c r="B44" s="24"/>
      <c r="C44" s="24"/>
      <c r="D44" s="24"/>
      <c r="E44" s="24"/>
      <c r="F44" s="8"/>
    </row>
    <row r="45" spans="1:6" ht="12.75">
      <c r="A45" s="25" t="s">
        <v>27</v>
      </c>
      <c r="B45" s="24"/>
      <c r="C45" s="24"/>
      <c r="D45" s="24"/>
      <c r="E45" s="24"/>
      <c r="F45" s="8"/>
    </row>
    <row r="46" spans="1:6" ht="12.75">
      <c r="A46" s="25" t="s">
        <v>28</v>
      </c>
      <c r="B46" s="24"/>
      <c r="C46" s="24"/>
      <c r="D46" s="24"/>
      <c r="E46" s="24"/>
      <c r="F46" s="8"/>
    </row>
    <row r="47" spans="1:6" ht="12.75">
      <c r="A47" s="17"/>
      <c r="B47" s="17"/>
      <c r="C47" s="19"/>
      <c r="D47" s="1"/>
      <c r="E47" s="8"/>
      <c r="F47" s="8"/>
    </row>
    <row r="48" spans="1:6" ht="12.75">
      <c r="A48" s="8" t="s">
        <v>39</v>
      </c>
      <c r="B48" s="4"/>
      <c r="C48" s="4"/>
      <c r="D48" s="4"/>
      <c r="E48" s="4"/>
      <c r="F48" s="4"/>
    </row>
    <row r="49" spans="1:6" ht="12.75">
      <c r="A49" s="17" t="s">
        <v>40</v>
      </c>
      <c r="B49" s="4"/>
      <c r="C49" s="4"/>
      <c r="D49" s="4"/>
      <c r="E49" s="4"/>
      <c r="F49" s="4"/>
    </row>
    <row r="50" spans="1:6" ht="12.75">
      <c r="A50" s="17" t="s">
        <v>41</v>
      </c>
      <c r="B50" s="4"/>
      <c r="C50" s="4"/>
      <c r="D50" s="4"/>
      <c r="E50" s="4"/>
      <c r="F50" s="4"/>
    </row>
    <row r="51" spans="1:6" ht="12.75">
      <c r="A51" s="17" t="s">
        <v>42</v>
      </c>
      <c r="B51" s="4"/>
      <c r="C51" s="4"/>
      <c r="D51" s="4"/>
      <c r="E51" s="4"/>
      <c r="F51" s="4"/>
    </row>
    <row r="52" spans="1:6" ht="12.75">
      <c r="A52" s="17" t="s">
        <v>43</v>
      </c>
      <c r="B52" s="4"/>
      <c r="C52" s="4"/>
      <c r="D52" s="4"/>
      <c r="E52" s="4"/>
      <c r="F52" s="4"/>
    </row>
    <row r="53" spans="1:6" ht="12.75">
      <c r="A53" s="17" t="s">
        <v>44</v>
      </c>
      <c r="B53" s="4"/>
      <c r="C53" s="4"/>
      <c r="D53" s="4"/>
      <c r="E53" s="4"/>
      <c r="F53" s="4"/>
    </row>
    <row r="54" spans="1:6" ht="12.75">
      <c r="A54" s="17" t="s">
        <v>45</v>
      </c>
      <c r="B54" s="4"/>
      <c r="C54" s="4"/>
      <c r="D54" s="4"/>
      <c r="E54" s="4"/>
      <c r="F54" s="4"/>
    </row>
    <row r="55" spans="1:6" ht="12.75">
      <c r="A55" s="17" t="s">
        <v>46</v>
      </c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</sheetData>
  <sheetProtection sheet="1" objects="1" scenarios="1" selectLockedCells="1"/>
  <mergeCells count="6">
    <mergeCell ref="A40:E40"/>
    <mergeCell ref="A35:E35"/>
    <mergeCell ref="A36:E36"/>
    <mergeCell ref="A37:E37"/>
    <mergeCell ref="A38:E38"/>
    <mergeCell ref="A39:E3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CEARQ</dc:creator>
  <cp:keywords/>
  <dc:description/>
  <cp:lastModifiedBy>prince.mainer</cp:lastModifiedBy>
  <cp:lastPrinted>2012-12-14T17:21:35Z</cp:lastPrinted>
  <dcterms:created xsi:type="dcterms:W3CDTF">2010-09-10T01:19:12Z</dcterms:created>
  <dcterms:modified xsi:type="dcterms:W3CDTF">2018-12-12T15:04:05Z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sso">
    <vt:lpwstr/>
  </property>
  <property fmtid="{D5CDD505-2E9C-101B-9397-08002B2CF9AE}" pid="3" name="Licitação">
    <vt:lpwstr/>
  </property>
  <property fmtid="{D5CDD505-2E9C-101B-9397-08002B2CF9AE}" pid="4" name="Contrato">
    <vt:lpwstr/>
  </property>
  <property fmtid="{D5CDD505-2E9C-101B-9397-08002B2CF9AE}" pid="5" name="Empenho">
    <vt:lpwstr/>
  </property>
  <property fmtid="{D5CDD505-2E9C-101B-9397-08002B2CF9AE}" pid="6" name="Prazo">
    <vt:lpwstr/>
  </property>
  <property fmtid="{D5CDD505-2E9C-101B-9397-08002B2CF9AE}" pid="7" name="Fiscal">
    <vt:lpwstr/>
  </property>
  <property fmtid="{D5CDD505-2E9C-101B-9397-08002B2CF9AE}" pid="8" name="Inicio">
    <vt:lpwstr/>
  </property>
  <property fmtid="{D5CDD505-2E9C-101B-9397-08002B2CF9AE}" pid="9" name="Entrega">
    <vt:lpwstr/>
  </property>
  <property fmtid="{D5CDD505-2E9C-101B-9397-08002B2CF9AE}" pid="10" name="Endereço">
    <vt:lpwstr/>
  </property>
  <property fmtid="{D5CDD505-2E9C-101B-9397-08002B2CF9AE}" pid="11" name="Empresa">
    <vt:lpwstr/>
  </property>
  <property fmtid="{D5CDD505-2E9C-101B-9397-08002B2CF9AE}" pid="12" name="Contato">
    <vt:lpwstr/>
  </property>
  <property fmtid="{D5CDD505-2E9C-101B-9397-08002B2CF9AE}" pid="13" name="Fone">
    <vt:lpwstr/>
  </property>
  <property fmtid="{D5CDD505-2E9C-101B-9397-08002B2CF9AE}" pid="14" name="EngContratado">
    <vt:lpwstr/>
  </property>
  <property fmtid="{D5CDD505-2E9C-101B-9397-08002B2CF9AE}" pid="15" name="Conf_Importação">
    <vt:lpwstr>OK</vt:lpwstr>
  </property>
  <property fmtid="{D5CDD505-2E9C-101B-9397-08002B2CF9AE}" pid="16" name="Obra:">
    <vt:lpwstr>Obra: TRT019 - 14/MANUTENÇÃO CABEAMENTO</vt:lpwstr>
  </property>
  <property fmtid="{D5CDD505-2E9C-101B-9397-08002B2CF9AE}" pid="17" name="Conf_Formatação">
    <vt:lpwstr>OK</vt:lpwstr>
  </property>
  <property fmtid="{D5CDD505-2E9C-101B-9397-08002B2CF9AE}" pid="18" name="Conf_Exportação">
    <vt:lpwstr>OK</vt:lpwstr>
  </property>
  <property fmtid="{D5CDD505-2E9C-101B-9397-08002B2CF9AE}" pid="19" name="PlanORC">
    <vt:lpwstr>OK</vt:lpwstr>
  </property>
</Properties>
</file>